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LENOVO\OneDrive\Escritorio\JJH CUENTA PUBLICA 2024 AL 31 MARZO\7 INFORMACION EVALUACION AL DESEMPEÑO PARA ASE\"/>
    </mc:Choice>
  </mc:AlternateContent>
  <xr:revisionPtr revIDLastSave="0" documentId="13_ncr:1_{5C949F49-1F95-4D76-8ACC-45E2BC3866B7}" xr6:coauthVersionLast="47" xr6:coauthVersionMax="47" xr10:uidLastSave="{00000000-0000-0000-0000-000000000000}"/>
  <bookViews>
    <workbookView xWindow="-120" yWindow="-120" windowWidth="29040" windowHeight="15840" tabRatio="734" xr2:uid="{00000000-000D-0000-FFFF-FFFF00000000}"/>
  </bookViews>
  <sheets>
    <sheet name="ED-FIS-FIN POA" sheetId="40" r:id="rId1"/>
  </sheets>
  <externalReferences>
    <externalReference r:id="rId2"/>
    <externalReference r:id="rId3"/>
    <externalReference r:id="rId4"/>
  </externalReferences>
  <definedNames>
    <definedName name="_xlnm.Print_Area" localSheetId="0">'ED-FIS-FIN POA'!$A$1:$Y$340</definedName>
    <definedName name="CUMPLE">#REF!</definedName>
    <definedName name="DI">[1]Datos!$B$102:$B$109</definedName>
    <definedName name="DIM">#REF!</definedName>
    <definedName name="EyO">[2]Dictamen!$B$16:$C$1012</definedName>
    <definedName name="G.I.">[3]LISTAS!$D$4:$D$9</definedName>
    <definedName name="GENERAL">#REF!</definedName>
    <definedName name="GI">[1]Datos!$B$95:$B$99</definedName>
    <definedName name="OPINION">[2]Dictamen!$B$6:$C$11</definedName>
    <definedName name="PRODIM">'[3]ANEXO 4'!#REF!</definedName>
    <definedName name="PRODIMDF">[3]LISTAS!$B$4:$B$11</definedName>
    <definedName name="Rubro">[1]Datos!$M$2:$M$8</definedName>
    <definedName name="rvtwgwt4c">#REF!</definedName>
    <definedName name="S">#REF!</definedName>
    <definedName name="SDD">#REF!</definedName>
    <definedName name="SiNo">'[1]Anexo 4A'!$X$2:$X$3</definedName>
    <definedName name="_xlnm.Print_Titles" localSheetId="0">'ED-FIS-FIN POA'!$1:$5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56" i="40" l="1"/>
  <c r="M256" i="40"/>
  <c r="X255" i="40"/>
  <c r="W255" i="40"/>
  <c r="V255" i="40"/>
  <c r="R255" i="40"/>
  <c r="Q255" i="40"/>
  <c r="M242" i="40" l="1"/>
  <c r="X186" i="40" l="1"/>
  <c r="W186" i="40"/>
  <c r="V186" i="40"/>
  <c r="R186" i="40"/>
  <c r="Q186" i="40"/>
  <c r="X182" i="40"/>
  <c r="W182" i="40"/>
  <c r="V182" i="40"/>
  <c r="R182" i="40"/>
  <c r="Q182" i="40"/>
  <c r="X178" i="40"/>
  <c r="W178" i="40"/>
  <c r="V178" i="40"/>
  <c r="R178" i="40"/>
  <c r="Q178" i="40"/>
  <c r="X177" i="40"/>
  <c r="W177" i="40"/>
  <c r="V177" i="40"/>
  <c r="R177" i="40"/>
  <c r="Q177" i="40"/>
  <c r="X176" i="40"/>
  <c r="W176" i="40"/>
  <c r="V176" i="40"/>
  <c r="R176" i="40"/>
  <c r="Q176" i="40"/>
  <c r="X174" i="40"/>
  <c r="W174" i="40"/>
  <c r="V174" i="40"/>
  <c r="R174" i="40"/>
  <c r="Q174" i="40"/>
  <c r="X173" i="40"/>
  <c r="W173" i="40"/>
  <c r="V173" i="40"/>
  <c r="R173" i="40"/>
  <c r="Q173" i="40"/>
  <c r="X172" i="40"/>
  <c r="W172" i="40"/>
  <c r="V172" i="40"/>
  <c r="R172" i="40"/>
  <c r="Q172" i="40"/>
  <c r="X171" i="40"/>
  <c r="W171" i="40"/>
  <c r="V171" i="40"/>
  <c r="R171" i="40"/>
  <c r="Q171" i="40"/>
  <c r="P141" i="40" l="1"/>
  <c r="M141" i="40"/>
  <c r="X137" i="40"/>
  <c r="W137" i="40"/>
  <c r="V137" i="40"/>
  <c r="R137" i="40"/>
  <c r="Q137" i="40"/>
  <c r="X140" i="40"/>
  <c r="W140" i="40"/>
  <c r="V140" i="40"/>
  <c r="R140" i="40"/>
  <c r="Q140" i="40"/>
  <c r="P116" i="40" l="1"/>
  <c r="P103" i="40" l="1"/>
  <c r="M103" i="40"/>
  <c r="X101" i="40"/>
  <c r="W101" i="40"/>
  <c r="V101" i="40"/>
  <c r="R101" i="40"/>
  <c r="Q101" i="40"/>
  <c r="X100" i="40"/>
  <c r="W100" i="40"/>
  <c r="V100" i="40"/>
  <c r="R100" i="40"/>
  <c r="Q100" i="40"/>
  <c r="X99" i="40"/>
  <c r="W99" i="40"/>
  <c r="V99" i="40"/>
  <c r="R99" i="40"/>
  <c r="Q99" i="40"/>
  <c r="X98" i="40"/>
  <c r="W98" i="40"/>
  <c r="V98" i="40"/>
  <c r="R98" i="40"/>
  <c r="Q98" i="40"/>
  <c r="X97" i="40"/>
  <c r="W97" i="40"/>
  <c r="V97" i="40"/>
  <c r="R97" i="40"/>
  <c r="Q97" i="40"/>
  <c r="X102" i="40"/>
  <c r="W102" i="40"/>
  <c r="V102" i="40"/>
  <c r="R102" i="40"/>
  <c r="Q102" i="40"/>
  <c r="G297" i="40" l="1"/>
  <c r="P46" i="40" l="1"/>
  <c r="P74" i="40" l="1"/>
  <c r="P36" i="40"/>
  <c r="X185" i="40" l="1"/>
  <c r="W185" i="40"/>
  <c r="V185" i="40"/>
  <c r="R185" i="40"/>
  <c r="Q185" i="40"/>
  <c r="X179" i="40"/>
  <c r="W179" i="40"/>
  <c r="V179" i="40"/>
  <c r="R179" i="40"/>
  <c r="Q179" i="40"/>
  <c r="X170" i="40" l="1"/>
  <c r="W170" i="40"/>
  <c r="V170" i="40"/>
  <c r="R170" i="40"/>
  <c r="Q170" i="40"/>
  <c r="X169" i="40"/>
  <c r="W169" i="40"/>
  <c r="V169" i="40"/>
  <c r="R169" i="40"/>
  <c r="Q169" i="40"/>
  <c r="X168" i="40"/>
  <c r="W168" i="40"/>
  <c r="V168" i="40"/>
  <c r="R168" i="40"/>
  <c r="Q168" i="40"/>
  <c r="X167" i="40"/>
  <c r="W167" i="40"/>
  <c r="V167" i="40"/>
  <c r="R167" i="40"/>
  <c r="Q167" i="40"/>
  <c r="X166" i="40"/>
  <c r="W166" i="40"/>
  <c r="V166" i="40"/>
  <c r="R166" i="40"/>
  <c r="Q166" i="40"/>
  <c r="X165" i="40"/>
  <c r="W165" i="40"/>
  <c r="V165" i="40"/>
  <c r="R165" i="40"/>
  <c r="Q165" i="40"/>
  <c r="X164" i="40"/>
  <c r="W164" i="40"/>
  <c r="V164" i="40"/>
  <c r="R164" i="40"/>
  <c r="Q164" i="40"/>
  <c r="X163" i="40"/>
  <c r="W163" i="40"/>
  <c r="V163" i="40"/>
  <c r="R163" i="40"/>
  <c r="Q163" i="40"/>
  <c r="X162" i="40"/>
  <c r="W162" i="40"/>
  <c r="V162" i="40"/>
  <c r="R162" i="40"/>
  <c r="Q162" i="40"/>
  <c r="X161" i="40"/>
  <c r="W161" i="40"/>
  <c r="V161" i="40"/>
  <c r="R161" i="40"/>
  <c r="Q161" i="40"/>
  <c r="X160" i="40"/>
  <c r="W160" i="40"/>
  <c r="V160" i="40"/>
  <c r="R160" i="40"/>
  <c r="Q160" i="40"/>
  <c r="M116" i="40" l="1"/>
  <c r="X115" i="40"/>
  <c r="W115" i="40"/>
  <c r="V115" i="40"/>
  <c r="R115" i="40"/>
  <c r="Q115" i="40"/>
  <c r="P242" i="40" l="1"/>
  <c r="X237" i="40"/>
  <c r="W237" i="40"/>
  <c r="V237" i="40"/>
  <c r="R237" i="40"/>
  <c r="Q237" i="40"/>
  <c r="X236" i="40"/>
  <c r="W236" i="40"/>
  <c r="V236" i="40"/>
  <c r="R236" i="40"/>
  <c r="Q236" i="40"/>
  <c r="X235" i="40"/>
  <c r="W235" i="40"/>
  <c r="V235" i="40"/>
  <c r="R235" i="40"/>
  <c r="Q235" i="40"/>
  <c r="X175" i="40"/>
  <c r="W175" i="40"/>
  <c r="V175" i="40"/>
  <c r="R175" i="40"/>
  <c r="Q175" i="40"/>
  <c r="X241" i="40"/>
  <c r="W241" i="40"/>
  <c r="V241" i="40"/>
  <c r="R241" i="40"/>
  <c r="Q241" i="40"/>
  <c r="P105" i="40" l="1"/>
  <c r="O103" i="40"/>
  <c r="N103" i="40"/>
  <c r="M105" i="40"/>
  <c r="L103" i="40"/>
  <c r="K103" i="40"/>
  <c r="X96" i="40" l="1"/>
  <c r="W96" i="40"/>
  <c r="V96" i="40"/>
  <c r="R96" i="40"/>
  <c r="Q96" i="40"/>
  <c r="O331" i="40" l="1"/>
  <c r="L331" i="40"/>
  <c r="I331" i="40"/>
  <c r="E331" i="40"/>
  <c r="P263" i="40"/>
  <c r="M328" i="40" s="1"/>
  <c r="M263" i="40"/>
  <c r="M265" i="40" s="1"/>
  <c r="X262" i="40"/>
  <c r="W262" i="40"/>
  <c r="V262" i="40"/>
  <c r="R262" i="40"/>
  <c r="Q262" i="40"/>
  <c r="X261" i="40"/>
  <c r="W261" i="40"/>
  <c r="V261" i="40"/>
  <c r="R261" i="40"/>
  <c r="Q261" i="40"/>
  <c r="P265" i="40" l="1"/>
  <c r="P250" i="40" l="1"/>
  <c r="M325" i="40" s="1"/>
  <c r="M250" i="40"/>
  <c r="X254" i="40"/>
  <c r="W254" i="40"/>
  <c r="V254" i="40"/>
  <c r="R254" i="40"/>
  <c r="Q254" i="40"/>
  <c r="X253" i="40"/>
  <c r="W253" i="40"/>
  <c r="V253" i="40"/>
  <c r="R253" i="40"/>
  <c r="Q253" i="40"/>
  <c r="X252" i="40"/>
  <c r="W252" i="40"/>
  <c r="V252" i="40"/>
  <c r="R252" i="40"/>
  <c r="Q252" i="40"/>
  <c r="X251" i="40"/>
  <c r="W251" i="40"/>
  <c r="V251" i="40"/>
  <c r="R251" i="40"/>
  <c r="Q251" i="40"/>
  <c r="X249" i="40"/>
  <c r="W249" i="40"/>
  <c r="V249" i="40"/>
  <c r="R249" i="40"/>
  <c r="Q249" i="40"/>
  <c r="X248" i="40"/>
  <c r="W248" i="40"/>
  <c r="V248" i="40"/>
  <c r="R248" i="40"/>
  <c r="Q248" i="40"/>
  <c r="X247" i="40"/>
  <c r="W247" i="40"/>
  <c r="V247" i="40"/>
  <c r="R247" i="40"/>
  <c r="Q247" i="40"/>
  <c r="M258" i="40" l="1"/>
  <c r="P258" i="40"/>
  <c r="G326" i="40"/>
  <c r="G323" i="40"/>
  <c r="M244" i="40"/>
  <c r="X240" i="40"/>
  <c r="W240" i="40"/>
  <c r="V240" i="40"/>
  <c r="R240" i="40"/>
  <c r="Q240" i="40"/>
  <c r="X239" i="40"/>
  <c r="W239" i="40"/>
  <c r="V239" i="40"/>
  <c r="R239" i="40"/>
  <c r="Q239" i="40"/>
  <c r="X238" i="40"/>
  <c r="W238" i="40"/>
  <c r="V238" i="40"/>
  <c r="R238" i="40"/>
  <c r="Q238" i="40"/>
  <c r="P244" i="40" l="1"/>
  <c r="P230" i="40"/>
  <c r="P232" i="40" s="1"/>
  <c r="M230" i="40"/>
  <c r="M232" i="40" s="1"/>
  <c r="X229" i="40"/>
  <c r="W229" i="40"/>
  <c r="V229" i="40"/>
  <c r="R229" i="40"/>
  <c r="Q229" i="40"/>
  <c r="X228" i="40"/>
  <c r="W228" i="40"/>
  <c r="V228" i="40"/>
  <c r="R228" i="40"/>
  <c r="Q228" i="40"/>
  <c r="M321" i="40" l="1"/>
  <c r="P223" i="40"/>
  <c r="P319" i="40" s="1"/>
  <c r="P331" i="40" s="1"/>
  <c r="M223" i="40"/>
  <c r="X222" i="40"/>
  <c r="W222" i="40"/>
  <c r="V222" i="40"/>
  <c r="R222" i="40"/>
  <c r="Q222" i="40"/>
  <c r="P221" i="40"/>
  <c r="M318" i="40" s="1"/>
  <c r="M221" i="40"/>
  <c r="X220" i="40"/>
  <c r="W220" i="40"/>
  <c r="V220" i="40"/>
  <c r="R220" i="40"/>
  <c r="Q220" i="40"/>
  <c r="X219" i="40"/>
  <c r="W219" i="40"/>
  <c r="V219" i="40"/>
  <c r="R219" i="40"/>
  <c r="Q219" i="40"/>
  <c r="X218" i="40"/>
  <c r="W218" i="40"/>
  <c r="V218" i="40"/>
  <c r="R218" i="40"/>
  <c r="Q218" i="40"/>
  <c r="X217" i="40"/>
  <c r="W217" i="40"/>
  <c r="V217" i="40"/>
  <c r="R217" i="40"/>
  <c r="Q217" i="40"/>
  <c r="X216" i="40"/>
  <c r="W216" i="40"/>
  <c r="V216" i="40"/>
  <c r="R216" i="40"/>
  <c r="Q216" i="40"/>
  <c r="M225" i="40" l="1"/>
  <c r="P225" i="40"/>
  <c r="P211" i="40"/>
  <c r="P213" i="40" s="1"/>
  <c r="M211" i="40"/>
  <c r="M213" i="40" s="1"/>
  <c r="X210" i="40"/>
  <c r="W210" i="40"/>
  <c r="V210" i="40"/>
  <c r="R210" i="40"/>
  <c r="Q210" i="40"/>
  <c r="M316" i="40" l="1"/>
  <c r="P205" i="40"/>
  <c r="P207" i="40" s="1"/>
  <c r="M205" i="40"/>
  <c r="M207" i="40" s="1"/>
  <c r="X204" i="40"/>
  <c r="W204" i="40"/>
  <c r="V204" i="40"/>
  <c r="R204" i="40"/>
  <c r="Q204" i="40"/>
  <c r="X203" i="40"/>
  <c r="W203" i="40"/>
  <c r="V203" i="40"/>
  <c r="R203" i="40"/>
  <c r="Q203" i="40"/>
  <c r="M314" i="40" l="1"/>
  <c r="P198" i="40"/>
  <c r="P200" i="40" s="1"/>
  <c r="M198" i="40"/>
  <c r="M200" i="40" s="1"/>
  <c r="X197" i="40"/>
  <c r="W197" i="40"/>
  <c r="V197" i="40"/>
  <c r="R197" i="40"/>
  <c r="Q197" i="40"/>
  <c r="X196" i="40"/>
  <c r="W196" i="40"/>
  <c r="V196" i="40"/>
  <c r="R196" i="40"/>
  <c r="Q196" i="40"/>
  <c r="X195" i="40"/>
  <c r="W195" i="40"/>
  <c r="V195" i="40"/>
  <c r="R195" i="40"/>
  <c r="Q195" i="40"/>
  <c r="M312" i="40" l="1"/>
  <c r="P190" i="40"/>
  <c r="G310" i="40" s="1"/>
  <c r="M190" i="40"/>
  <c r="X189" i="40"/>
  <c r="W189" i="40"/>
  <c r="V189" i="40"/>
  <c r="R189" i="40"/>
  <c r="Q189" i="40"/>
  <c r="X188" i="40"/>
  <c r="W188" i="40"/>
  <c r="V188" i="40"/>
  <c r="R188" i="40"/>
  <c r="Q188" i="40"/>
  <c r="X187" i="40"/>
  <c r="W187" i="40"/>
  <c r="V187" i="40"/>
  <c r="R187" i="40"/>
  <c r="Q187" i="40"/>
  <c r="X184" i="40"/>
  <c r="W184" i="40"/>
  <c r="V184" i="40"/>
  <c r="R184" i="40"/>
  <c r="Q184" i="40"/>
  <c r="X183" i="40"/>
  <c r="W183" i="40"/>
  <c r="V183" i="40"/>
  <c r="R183" i="40"/>
  <c r="Q183" i="40"/>
  <c r="X181" i="40"/>
  <c r="W181" i="40"/>
  <c r="V181" i="40"/>
  <c r="R181" i="40"/>
  <c r="Q181" i="40"/>
  <c r="X180" i="40"/>
  <c r="W180" i="40"/>
  <c r="V180" i="40"/>
  <c r="R180" i="40"/>
  <c r="Q180" i="40"/>
  <c r="X159" i="40"/>
  <c r="W159" i="40"/>
  <c r="V159" i="40"/>
  <c r="R159" i="40"/>
  <c r="Q159" i="40"/>
  <c r="X158" i="40"/>
  <c r="W158" i="40"/>
  <c r="V158" i="40"/>
  <c r="R158" i="40"/>
  <c r="Q158" i="40"/>
  <c r="X157" i="40" l="1"/>
  <c r="W157" i="40"/>
  <c r="V157" i="40"/>
  <c r="R157" i="40"/>
  <c r="Q157" i="40"/>
  <c r="X156" i="40"/>
  <c r="W156" i="40"/>
  <c r="V156" i="40"/>
  <c r="R156" i="40"/>
  <c r="Q156" i="40"/>
  <c r="X155" i="40"/>
  <c r="W155" i="40"/>
  <c r="V155" i="40"/>
  <c r="R155" i="40"/>
  <c r="Q155" i="40"/>
  <c r="X154" i="40"/>
  <c r="W154" i="40"/>
  <c r="V154" i="40"/>
  <c r="R154" i="40"/>
  <c r="Q154" i="40"/>
  <c r="X153" i="40"/>
  <c r="W153" i="40"/>
  <c r="V153" i="40"/>
  <c r="R153" i="40"/>
  <c r="Q153" i="40"/>
  <c r="X152" i="40"/>
  <c r="W152" i="40"/>
  <c r="V152" i="40"/>
  <c r="R152" i="40"/>
  <c r="Q152" i="40"/>
  <c r="X151" i="40"/>
  <c r="W151" i="40"/>
  <c r="V151" i="40"/>
  <c r="R151" i="40"/>
  <c r="Q151" i="40"/>
  <c r="M150" i="40"/>
  <c r="M192" i="40" s="1"/>
  <c r="P150" i="40"/>
  <c r="O150" i="40"/>
  <c r="N150" i="40"/>
  <c r="L150" i="40"/>
  <c r="K150" i="40"/>
  <c r="X149" i="40"/>
  <c r="W149" i="40"/>
  <c r="V149" i="40"/>
  <c r="R149" i="40"/>
  <c r="Q149" i="40"/>
  <c r="X148" i="40"/>
  <c r="W148" i="40"/>
  <c r="V148" i="40"/>
  <c r="R148" i="40"/>
  <c r="Q148" i="40"/>
  <c r="X147" i="40"/>
  <c r="W147" i="40"/>
  <c r="V147" i="40"/>
  <c r="R147" i="40"/>
  <c r="Q147" i="40"/>
  <c r="X146" i="40"/>
  <c r="W146" i="40"/>
  <c r="V146" i="40"/>
  <c r="R146" i="40"/>
  <c r="Q146" i="40"/>
  <c r="M309" i="40" l="1"/>
  <c r="P192" i="40"/>
  <c r="G307" i="40"/>
  <c r="M143" i="40"/>
  <c r="X139" i="40"/>
  <c r="W139" i="40"/>
  <c r="V139" i="40"/>
  <c r="R139" i="40"/>
  <c r="Q139" i="40"/>
  <c r="P143" i="40" l="1"/>
  <c r="X138" i="40"/>
  <c r="W138" i="40"/>
  <c r="V138" i="40"/>
  <c r="R138" i="40"/>
  <c r="Q138" i="40"/>
  <c r="P132" i="40" l="1"/>
  <c r="M305" i="40" s="1"/>
  <c r="M132" i="40"/>
  <c r="M134" i="40" s="1"/>
  <c r="X131" i="40"/>
  <c r="W131" i="40"/>
  <c r="V131" i="40"/>
  <c r="R131" i="40"/>
  <c r="Q131" i="40"/>
  <c r="X130" i="40"/>
  <c r="W130" i="40"/>
  <c r="V130" i="40"/>
  <c r="R130" i="40"/>
  <c r="Q130" i="40"/>
  <c r="X129" i="40"/>
  <c r="W129" i="40"/>
  <c r="V129" i="40"/>
  <c r="R129" i="40"/>
  <c r="Q129" i="40"/>
  <c r="P134" i="40" l="1"/>
  <c r="P124" i="40"/>
  <c r="M124" i="40"/>
  <c r="M126" i="40" s="1"/>
  <c r="X123" i="40"/>
  <c r="W123" i="40"/>
  <c r="V123" i="40"/>
  <c r="R123" i="40"/>
  <c r="Q123" i="40"/>
  <c r="X122" i="40"/>
  <c r="W122" i="40"/>
  <c r="V122" i="40"/>
  <c r="R122" i="40"/>
  <c r="Q122" i="40"/>
  <c r="X121" i="40"/>
  <c r="W121" i="40"/>
  <c r="V121" i="40"/>
  <c r="R121" i="40"/>
  <c r="Q121" i="40"/>
  <c r="M303" i="40" l="1"/>
  <c r="P126" i="40"/>
  <c r="M118" i="40"/>
  <c r="X113" i="40"/>
  <c r="W113" i="40"/>
  <c r="V113" i="40"/>
  <c r="P118" i="40" l="1"/>
  <c r="G301" i="40"/>
  <c r="G331" i="40" s="1"/>
  <c r="X114" i="40"/>
  <c r="W114" i="40"/>
  <c r="V114" i="40"/>
  <c r="R114" i="40"/>
  <c r="Q114" i="40"/>
  <c r="P109" i="40" l="1"/>
  <c r="P111" i="40" s="1"/>
  <c r="O109" i="40"/>
  <c r="N109" i="40"/>
  <c r="M109" i="40"/>
  <c r="M111" i="40" s="1"/>
  <c r="L109" i="40"/>
  <c r="K109" i="40"/>
  <c r="X108" i="40"/>
  <c r="W108" i="40"/>
  <c r="V108" i="40"/>
  <c r="R108" i="40"/>
  <c r="Q108" i="40"/>
  <c r="M299" i="40" l="1"/>
  <c r="X107" i="40"/>
  <c r="W107" i="40"/>
  <c r="V107" i="40"/>
  <c r="P91" i="40"/>
  <c r="P93" i="40" s="1"/>
  <c r="M91" i="40"/>
  <c r="M93" i="40" s="1"/>
  <c r="O91" i="40"/>
  <c r="N91" i="40"/>
  <c r="L91" i="40"/>
  <c r="K91" i="40"/>
  <c r="X90" i="40"/>
  <c r="W90" i="40"/>
  <c r="V90" i="40"/>
  <c r="R90" i="40"/>
  <c r="Q90" i="40"/>
  <c r="X89" i="40"/>
  <c r="W89" i="40"/>
  <c r="V89" i="40"/>
  <c r="R89" i="40"/>
  <c r="Q89" i="40"/>
  <c r="M295" i="40" l="1"/>
  <c r="P84" i="40" l="1"/>
  <c r="M84" i="40"/>
  <c r="M86" i="40" s="1"/>
  <c r="X83" i="40"/>
  <c r="W83" i="40"/>
  <c r="V83" i="40"/>
  <c r="R83" i="40"/>
  <c r="Q83" i="40"/>
  <c r="X82" i="40"/>
  <c r="W82" i="40"/>
  <c r="V82" i="40"/>
  <c r="R82" i="40"/>
  <c r="Q82" i="40"/>
  <c r="X81" i="40"/>
  <c r="W81" i="40"/>
  <c r="V81" i="40"/>
  <c r="R81" i="40"/>
  <c r="Q81" i="40"/>
  <c r="X80" i="40"/>
  <c r="W80" i="40"/>
  <c r="V80" i="40"/>
  <c r="R80" i="40"/>
  <c r="Q80" i="40"/>
  <c r="X79" i="40"/>
  <c r="W79" i="40"/>
  <c r="V79" i="40"/>
  <c r="R79" i="40"/>
  <c r="Q79" i="40"/>
  <c r="M293" i="40" l="1"/>
  <c r="P86" i="40"/>
  <c r="P76" i="40" l="1"/>
  <c r="O74" i="40"/>
  <c r="O84" i="40" s="1"/>
  <c r="N74" i="40"/>
  <c r="N84" i="40" s="1"/>
  <c r="M74" i="40"/>
  <c r="M76" i="40" s="1"/>
  <c r="L74" i="40"/>
  <c r="L84" i="40" s="1"/>
  <c r="K74" i="40"/>
  <c r="K84" i="40" s="1"/>
  <c r="X73" i="40"/>
  <c r="W73" i="40"/>
  <c r="V73" i="40"/>
  <c r="R73" i="40"/>
  <c r="Q73" i="40"/>
  <c r="X72" i="40"/>
  <c r="W72" i="40"/>
  <c r="V72" i="40"/>
  <c r="R72" i="40"/>
  <c r="Q72" i="40"/>
  <c r="X71" i="40"/>
  <c r="W71" i="40"/>
  <c r="V71" i="40"/>
  <c r="R71" i="40"/>
  <c r="Q71" i="40"/>
  <c r="X70" i="40"/>
  <c r="W70" i="40"/>
  <c r="V70" i="40"/>
  <c r="R70" i="40"/>
  <c r="Q70" i="40"/>
  <c r="X69" i="40"/>
  <c r="W69" i="40"/>
  <c r="V69" i="40"/>
  <c r="R69" i="40"/>
  <c r="Q69" i="40"/>
  <c r="M291" i="40" l="1"/>
  <c r="X68" i="40"/>
  <c r="W68" i="40"/>
  <c r="V68" i="40"/>
  <c r="P64" i="40"/>
  <c r="M64" i="40"/>
  <c r="M66" i="40" s="1"/>
  <c r="X61" i="40"/>
  <c r="W61" i="40"/>
  <c r="V61" i="40"/>
  <c r="X62" i="40"/>
  <c r="W62" i="40"/>
  <c r="V62" i="40"/>
  <c r="R62" i="40"/>
  <c r="Q62" i="40"/>
  <c r="P66" i="40" l="1"/>
  <c r="J289" i="40"/>
  <c r="P57" i="40"/>
  <c r="J287" i="40" s="1"/>
  <c r="M57" i="40"/>
  <c r="M59" i="40" s="1"/>
  <c r="X54" i="40"/>
  <c r="W54" i="40"/>
  <c r="V54" i="40"/>
  <c r="P59" i="40" l="1"/>
  <c r="J285" i="40"/>
  <c r="M46" i="40"/>
  <c r="M48" i="40" s="1"/>
  <c r="X45" i="40"/>
  <c r="W45" i="40"/>
  <c r="V45" i="40"/>
  <c r="R45" i="40"/>
  <c r="Q45" i="40"/>
  <c r="X44" i="40"/>
  <c r="W44" i="40"/>
  <c r="V44" i="40"/>
  <c r="R44" i="40"/>
  <c r="Q44" i="40"/>
  <c r="X43" i="40"/>
  <c r="W43" i="40"/>
  <c r="V43" i="40"/>
  <c r="R43" i="40"/>
  <c r="Q43" i="40"/>
  <c r="X42" i="40"/>
  <c r="W42" i="40"/>
  <c r="V42" i="40"/>
  <c r="R42" i="40"/>
  <c r="Q42" i="40"/>
  <c r="X41" i="40"/>
  <c r="W41" i="40"/>
  <c r="V41" i="40"/>
  <c r="R41" i="40"/>
  <c r="Q41" i="40"/>
  <c r="P48" i="40" l="1"/>
  <c r="M36" i="40"/>
  <c r="M38" i="40" s="1"/>
  <c r="M283" i="40"/>
  <c r="X35" i="40"/>
  <c r="W35" i="40"/>
  <c r="V35" i="40"/>
  <c r="R35" i="40"/>
  <c r="Q35" i="40"/>
  <c r="O36" i="40"/>
  <c r="N36" i="40"/>
  <c r="L36" i="40"/>
  <c r="K36" i="40"/>
  <c r="X34" i="40"/>
  <c r="W34" i="40"/>
  <c r="V34" i="40"/>
  <c r="R34" i="40"/>
  <c r="Q34" i="40"/>
  <c r="X33" i="40"/>
  <c r="W33" i="40"/>
  <c r="V33" i="40"/>
  <c r="R33" i="40"/>
  <c r="Q33" i="40"/>
  <c r="X32" i="40"/>
  <c r="W32" i="40"/>
  <c r="V32" i="40"/>
  <c r="R32" i="40"/>
  <c r="Q32" i="40"/>
  <c r="P38" i="40" l="1"/>
  <c r="P27" i="40"/>
  <c r="P29" i="40" s="1"/>
  <c r="M27" i="40"/>
  <c r="M29" i="40" s="1"/>
  <c r="O27" i="40"/>
  <c r="N27" i="40"/>
  <c r="L27" i="40"/>
  <c r="K27" i="40"/>
  <c r="R26" i="40"/>
  <c r="X26" i="40"/>
  <c r="W26" i="40"/>
  <c r="V26" i="40"/>
  <c r="Q26" i="40"/>
  <c r="M281" i="40" l="1"/>
  <c r="P21" i="40" l="1"/>
  <c r="M21" i="40"/>
  <c r="X20" i="40"/>
  <c r="W20" i="40"/>
  <c r="V20" i="40"/>
  <c r="R20" i="40"/>
  <c r="Q20" i="40"/>
  <c r="X19" i="40"/>
  <c r="W19" i="40"/>
  <c r="V19" i="40"/>
  <c r="R19" i="40"/>
  <c r="Q19" i="40"/>
  <c r="P18" i="40"/>
  <c r="M278" i="40" s="1"/>
  <c r="M331" i="40" s="1"/>
  <c r="O18" i="40"/>
  <c r="N18" i="40"/>
  <c r="M18" i="40"/>
  <c r="L18" i="40"/>
  <c r="K18" i="40"/>
  <c r="X17" i="40"/>
  <c r="W17" i="40"/>
  <c r="V17" i="40"/>
  <c r="R17" i="40"/>
  <c r="Q17" i="40"/>
  <c r="X16" i="40"/>
  <c r="W16" i="40"/>
  <c r="V16" i="40"/>
  <c r="R16" i="40"/>
  <c r="Q16" i="40"/>
  <c r="X15" i="40"/>
  <c r="W15" i="40"/>
  <c r="V15" i="40"/>
  <c r="R15" i="40"/>
  <c r="Q15" i="40"/>
  <c r="X14" i="40"/>
  <c r="W14" i="40"/>
  <c r="V14" i="40"/>
  <c r="R14" i="40"/>
  <c r="Q14" i="40"/>
  <c r="X13" i="40"/>
  <c r="W13" i="40"/>
  <c r="V13" i="40"/>
  <c r="R13" i="40"/>
  <c r="Q13" i="40"/>
  <c r="X12" i="40"/>
  <c r="W12" i="40"/>
  <c r="V12" i="40"/>
  <c r="R12" i="40"/>
  <c r="Q12" i="40"/>
  <c r="J279" i="40" l="1"/>
  <c r="J331" i="40" s="1"/>
  <c r="P23" i="40"/>
  <c r="P271" i="40" s="1"/>
  <c r="M23" i="40"/>
  <c r="M271" i="40" s="1"/>
  <c r="Q56" i="40" l="1"/>
  <c r="R56" i="40"/>
  <c r="V56" i="40"/>
  <c r="W56" i="40"/>
  <c r="X56" i="40"/>
  <c r="Q63" i="40"/>
  <c r="R63" i="40"/>
  <c r="V63" i="40"/>
  <c r="W63" i="40"/>
  <c r="X63" i="40"/>
  <c r="Q331" i="40" l="1"/>
</calcChain>
</file>

<file path=xl/sharedStrings.xml><?xml version="1.0" encoding="utf-8"?>
<sst xmlns="http://schemas.openxmlformats.org/spreadsheetml/2006/main" count="1093" uniqueCount="389">
  <si>
    <t>%</t>
  </si>
  <si>
    <t>Entidad Fiscalizable</t>
  </si>
  <si>
    <t>No.</t>
  </si>
  <si>
    <t>Rubro de gasto</t>
  </si>
  <si>
    <t xml:space="preserve">Denominación </t>
  </si>
  <si>
    <t>Unidad de medida</t>
  </si>
  <si>
    <t>Tipo proyecto</t>
  </si>
  <si>
    <t>Incidencia</t>
  </si>
  <si>
    <t>Metas</t>
  </si>
  <si>
    <t>Inversión</t>
  </si>
  <si>
    <t>% de Avance</t>
  </si>
  <si>
    <t xml:space="preserve">No. de Benef. directos </t>
  </si>
  <si>
    <t>No. de cuenta asignado en la balanza de comprobación</t>
  </si>
  <si>
    <t>Rubro de gasto.</t>
  </si>
  <si>
    <t>LCF Art. 33</t>
  </si>
  <si>
    <t>Programadas</t>
  </si>
  <si>
    <t>Realizadas</t>
  </si>
  <si>
    <t xml:space="preserve">Programada </t>
  </si>
  <si>
    <t xml:space="preserve">Ejercida </t>
  </si>
  <si>
    <t>Físico</t>
  </si>
  <si>
    <t>Financiero</t>
  </si>
  <si>
    <t>Días programados</t>
  </si>
  <si>
    <t>Días utilizados</t>
  </si>
  <si>
    <t>Eficacia</t>
  </si>
  <si>
    <t>Eficiencia</t>
  </si>
  <si>
    <t>Economía</t>
  </si>
  <si>
    <t>Total =</t>
  </si>
  <si>
    <t>N/A</t>
  </si>
  <si>
    <t>Resumen</t>
  </si>
  <si>
    <t>Cantidad</t>
  </si>
  <si>
    <t>Monto ejercido</t>
  </si>
  <si>
    <t>FORTAMUN: FONDO DE APORTACIONES PARA EL FORTALECIMIENTO MUNICIPAL</t>
  </si>
  <si>
    <t>GASTOS INDIRECTOS</t>
  </si>
  <si>
    <t>Totales</t>
  </si>
  <si>
    <t xml:space="preserve">Federal </t>
  </si>
  <si>
    <t>Estatal</t>
  </si>
  <si>
    <t>Propios</t>
  </si>
  <si>
    <t xml:space="preserve">Reporte de avance del Programa Operativo Anual </t>
  </si>
  <si>
    <t xml:space="preserve">Período de Ejecución Real </t>
  </si>
  <si>
    <t xml:space="preserve">Ubicación de la obra y acción </t>
  </si>
  <si>
    <t>Subtotal por Fondo de inversión</t>
  </si>
  <si>
    <t>Implementación de operativos de seguridad y vigilancia en el Municipio.</t>
  </si>
  <si>
    <t>Dotación de uniformes y equipo táctico.</t>
  </si>
  <si>
    <t>Mantenimiento del parque vehicular.</t>
  </si>
  <si>
    <t>Realizar operativos para el ordenamiento vial.</t>
  </si>
  <si>
    <t>Impartición de talleres para fomentar en la población, la cultura de la prevención de desastres naturales o provocados.</t>
  </si>
  <si>
    <t>FORTAMUN</t>
  </si>
  <si>
    <t>Operativos</t>
  </si>
  <si>
    <t>Piezas</t>
  </si>
  <si>
    <t>Vehiculos</t>
  </si>
  <si>
    <t>Documento</t>
  </si>
  <si>
    <t>Talleres</t>
  </si>
  <si>
    <t>Cabecera Municipal</t>
  </si>
  <si>
    <t>Cobertura municipal</t>
  </si>
  <si>
    <t>51 elementos</t>
  </si>
  <si>
    <t>Programas Presupuestarios</t>
  </si>
  <si>
    <t>FONDO DE APORTACIONES PARA LA INFRAESTRUCTURA SOCIAL MUNICIPAL (FAISM).</t>
  </si>
  <si>
    <t>URB</t>
  </si>
  <si>
    <t>COM</t>
  </si>
  <si>
    <t>Coordinar todas las acciones del Gobierno Municipal.</t>
  </si>
  <si>
    <t>Supervisar el cumplimiento de las acciones de orden administrativo, financiero, contable, patrimonial, gobernación, justicia, seguridad y de orden público.</t>
  </si>
  <si>
    <t>Vigilar el cumplimiento de acciones de las áreas responsables, respecto de las comisiónes de regidurias.</t>
  </si>
  <si>
    <t>Coordinar la actualización del Marco Normativo Municipal</t>
  </si>
  <si>
    <t>Promover las Sesiones de Cabildo del Ayuntamiento.</t>
  </si>
  <si>
    <t>Realizar actos registrales de su competencia; nacimientos, matrimonios, defunciones, divorcios, etc.</t>
  </si>
  <si>
    <t>Reuniones de gabinete</t>
  </si>
  <si>
    <t>Reuniones</t>
  </si>
  <si>
    <t>Documentos</t>
  </si>
  <si>
    <t>Sesiones</t>
  </si>
  <si>
    <t>Registros</t>
  </si>
  <si>
    <t>600 habitantes</t>
  </si>
  <si>
    <t>FONDO GENERAL DE PARTICIPACIONES</t>
  </si>
  <si>
    <t xml:space="preserve">Realizar operativos de verificación a establecimientos comerciales. </t>
  </si>
  <si>
    <t>Atención a los requerimientos y recomendaciones de orden juridico del Ayuntamiento.</t>
  </si>
  <si>
    <t>Asuntos</t>
  </si>
  <si>
    <t>Sistematizar el registro contable de las acciones financieras.</t>
  </si>
  <si>
    <t>Integrar informes financieros y cuenta pública anual.</t>
  </si>
  <si>
    <t>Dotar de equipamiento, material y mobiliario a las áreas del Ayuntamiento.</t>
  </si>
  <si>
    <t>Capacitar a funcionarios y servidores públicos en materia administrativa.</t>
  </si>
  <si>
    <t>Asignar los recursos humanos optimizando el funcionamiento del Ayuntamiento.</t>
  </si>
  <si>
    <t>Lotes</t>
  </si>
  <si>
    <t>Capacitaciones</t>
  </si>
  <si>
    <t xml:space="preserve">áreas </t>
  </si>
  <si>
    <t>INGRESOS FISCALES PROPIOS</t>
  </si>
  <si>
    <t>Aplicacar auditorias financieras internas.</t>
  </si>
  <si>
    <t>Aplicar auditorias administrativas internas.</t>
  </si>
  <si>
    <t>Actualizar de la Plataforma Nacional de Transparencia.</t>
  </si>
  <si>
    <t>Atender las solicitudes de información pública.</t>
  </si>
  <si>
    <t>Actualizar la pagina electronica del Ayuntamiento.</t>
  </si>
  <si>
    <t>Auditorias</t>
  </si>
  <si>
    <t>Solicitudes</t>
  </si>
  <si>
    <t>Implementación  del sistema de Procesamiento y Estadistica del Sector Primario del Municipio.</t>
  </si>
  <si>
    <t>Capacitación técnica a productores agricolas.</t>
  </si>
  <si>
    <t>Integración de padron de productores agricolas.</t>
  </si>
  <si>
    <t>1508 productores</t>
  </si>
  <si>
    <t>600 productores</t>
  </si>
  <si>
    <t>Obra</t>
  </si>
  <si>
    <t>Construcción</t>
  </si>
  <si>
    <t>DIR</t>
  </si>
  <si>
    <t>No. de obras FAISM</t>
  </si>
  <si>
    <t>No. de acciones FORTAMUN</t>
  </si>
  <si>
    <t>No. de acciones FGP.</t>
  </si>
  <si>
    <t>No. de acciones INGRESOS FISCALES.</t>
  </si>
  <si>
    <t>Realizar talleres para la difusión de los derechos de la mujer.</t>
  </si>
  <si>
    <t>Brindar asesoria jurídica y psicológica a mujeres en situación de vulnerabilidad.</t>
  </si>
  <si>
    <t>Gestionar apoyos a mujeres a través de programas federales, estatales y municipales.</t>
  </si>
  <si>
    <t>Asesorias</t>
  </si>
  <si>
    <t>Gestiones</t>
  </si>
  <si>
    <t>Realizar talleres para el desarrollo de oficios.</t>
  </si>
  <si>
    <t>Brindar asesoria jurídica y psicológica a familias en situación de vulnerabilidad.</t>
  </si>
  <si>
    <t>Realización de censos para identificación de sectores vulnerables de la población.</t>
  </si>
  <si>
    <t>Gestión de apoyos a grupos vulnerables a través de programas federales, estatales y municipales.</t>
  </si>
  <si>
    <t>Capacitación constante del personal del DIF municipal.</t>
  </si>
  <si>
    <t>censos</t>
  </si>
  <si>
    <t>capacitaciones</t>
  </si>
  <si>
    <t>40 familias</t>
  </si>
  <si>
    <t>11112       habitantes</t>
  </si>
  <si>
    <t>40 servidores públicos</t>
  </si>
  <si>
    <t>Gestionar acciones para la construcción y equipamiento de unidades médicas.</t>
  </si>
  <si>
    <t>Realizar campañas de brigadas médicas.</t>
  </si>
  <si>
    <t>Realizar campañas "sin moscos no hay sika o dengue"</t>
  </si>
  <si>
    <t>Campañas</t>
  </si>
  <si>
    <t>1800 habitantes</t>
  </si>
  <si>
    <t>Gestiónar acciones para la construcción de infraestructura educativa.</t>
  </si>
  <si>
    <t>3231 alumnos</t>
  </si>
  <si>
    <t>Tlachimaltepec</t>
  </si>
  <si>
    <t>Hueycantenango</t>
  </si>
  <si>
    <t>Realizar talleres para la formación de cultura ecológica.</t>
  </si>
  <si>
    <t>Elaborar la propuesta de inversión del FAISM.</t>
  </si>
  <si>
    <t>Actualizar el sistema de información territorial y estadistica del municipio.</t>
  </si>
  <si>
    <t>Seguimiento a las acciones de la propuesta de inversión del FAISM.</t>
  </si>
  <si>
    <t>Integración de expedientes técnicos de las acciones de la propuesta de inversión del FAISM.</t>
  </si>
  <si>
    <t>Acciones</t>
  </si>
  <si>
    <t>325. arrendamiento de equipo de transporte</t>
  </si>
  <si>
    <t>339. servicios profesionales, científicos y técnicos integrales</t>
  </si>
  <si>
    <t>355. reparación y mantenimiento de equipo de transporte</t>
  </si>
  <si>
    <t>Cobertura Municipal</t>
  </si>
  <si>
    <t>Ampliación</t>
  </si>
  <si>
    <t>Servicios</t>
  </si>
  <si>
    <t xml:space="preserve">Obra </t>
  </si>
  <si>
    <t>Rehabilitación</t>
  </si>
  <si>
    <t>APO</t>
  </si>
  <si>
    <t>MEV</t>
  </si>
  <si>
    <t>Realizar la recolección de residuos sólidos en la cabecera municipal.</t>
  </si>
  <si>
    <t>Tons.</t>
  </si>
  <si>
    <t>H. Ayuntamiento Municipal Constitucional de José Joaquín de Herrera.</t>
  </si>
  <si>
    <t>Ayahualtempa</t>
  </si>
  <si>
    <t>ELE</t>
  </si>
  <si>
    <t>total ejercido</t>
  </si>
  <si>
    <t>18381 habitantes</t>
  </si>
  <si>
    <t>Pago de servicio de alumbrado público para la seguridad.</t>
  </si>
  <si>
    <t>Pagos</t>
  </si>
  <si>
    <t>2084 habitantes</t>
  </si>
  <si>
    <t>25 habitantes</t>
  </si>
  <si>
    <t>Amatitlan</t>
  </si>
  <si>
    <t>Tlachichiltipan</t>
  </si>
  <si>
    <t>Ixcatla</t>
  </si>
  <si>
    <t>35 habitantes</t>
  </si>
  <si>
    <t>DRE</t>
  </si>
  <si>
    <t>PROGRAMA 1. MODERNIZACIÓN ADMINISTRATIVA</t>
  </si>
  <si>
    <t>TOTAL PROGRAMA 1. MODERNIZACIÓN ADMINISTRATIVA</t>
  </si>
  <si>
    <t>PROGRAMA 2. DEMANDA CIUDADANA</t>
  </si>
  <si>
    <t>Atención y seguimiento de la demanda ciudadana.</t>
  </si>
  <si>
    <t>TOTAL PROGRAMA 2. DEMANDA CIUDADANA</t>
  </si>
  <si>
    <t>PROGRAMA 3. IGUALDAD DE GÉNERO</t>
  </si>
  <si>
    <t>Realización de talleres para el Autoempleo de la Mujer.</t>
  </si>
  <si>
    <t>PROGRAMA 4. SEGURIDAD CIUDADANA</t>
  </si>
  <si>
    <t>TOTAL PROGRAMA 4. SEGURIDAD CIUDADANA</t>
  </si>
  <si>
    <t>TOTAL PROGRAMA 3. IGUALDAD DE GÉNERO.</t>
  </si>
  <si>
    <t>PROGRAMA 5. SEGURIDAD VIAL</t>
  </si>
  <si>
    <t>TOTAL PROGRAMA 5. SEGURIDAD VIAL</t>
  </si>
  <si>
    <t>PROGRAMA 6. PROTECCIÓN CIVIL</t>
  </si>
  <si>
    <t>Realizar o actualizar Atlas de Riesgo del Municipio.</t>
  </si>
  <si>
    <t>TOTAL PROGRAMA 6. PROTECCIÓN CIVIL</t>
  </si>
  <si>
    <t>PROGRAMA 7. TRANSPARENCIA Y RENDICIÓN DE CUENTAS</t>
  </si>
  <si>
    <t>TOTAL PROGRAMA 7. TRANSPARENCIA Y RENDICIÓN DE CUENTAS.</t>
  </si>
  <si>
    <t>PROGRAMA 8. GRUPOS VULNERABLES</t>
  </si>
  <si>
    <t>210 personas</t>
  </si>
  <si>
    <t>TOTAL PROGRAMA 8. GRUPOS VULNERABLES</t>
  </si>
  <si>
    <t>PROGRAMA 9. GESTIÓN EDUCATIVA</t>
  </si>
  <si>
    <t>Realización de Censo escolar.</t>
  </si>
  <si>
    <t>Escuelas</t>
  </si>
  <si>
    <t>TOTAL PROGRAMA 9. GESTIÓN EDUCATIVA</t>
  </si>
  <si>
    <t>PROGRAMA 11. NUTRICIÓN INFANTIL</t>
  </si>
  <si>
    <t>Gestión con el Estado y la Federación para la Dotación de Desayunos Calientes. Estrategia Integral de Asistencia 
Social Alimentaria (EIASA) Secretaria de Salud Federal y DIF Nacional.</t>
  </si>
  <si>
    <t>600 alumnos</t>
  </si>
  <si>
    <t>TOTAL PROGRAMA 11. NUTRICIÓN INFANTIL</t>
  </si>
  <si>
    <t>PROGRAMA 12. ALIMENTACIÓN COMUNITARIA</t>
  </si>
  <si>
    <t>TOTAL PROGRAMA 12. ALIMENTACIÓN COMUNITARIA</t>
  </si>
  <si>
    <t>FONDO DE APORTACIONES PARA LA INFRAESTRUCTURA SOCIAL MUNICIPAL (FAISM)</t>
  </si>
  <si>
    <t>PROGRAMA 13. SERVICIOS DE SALUD PARA TODOS</t>
  </si>
  <si>
    <t>TOTAL PROGRAMA 13. SERVICIOS DE SALUD PARA TODOS</t>
  </si>
  <si>
    <t>PROGRAMA 14. CUIDADO INTEGRAL DEL MEDIO AMBIENTE</t>
  </si>
  <si>
    <t>Operación de Sitio de Disposición Final de Residuos Sólidos.</t>
  </si>
  <si>
    <t>600 familias</t>
  </si>
  <si>
    <t>TOTAL PROGRAMA 14. CUIDADO INTEGRAL DEL MEDIO AMBIENTE</t>
  </si>
  <si>
    <t>PROGRAMA 15. VIVIENDA DIGNA</t>
  </si>
  <si>
    <t>PROGRAMA 16. URBANIZACIÓN</t>
  </si>
  <si>
    <t>San Marcos Ixtlahuac</t>
  </si>
  <si>
    <t>Mejoramiento</t>
  </si>
  <si>
    <t>Rehabilitación de red de agua entubada en la localidad de Hueycantenango.</t>
  </si>
  <si>
    <t>TOTAL PROGRAMA 15. VIVIENDA DIGNA</t>
  </si>
  <si>
    <t>TOTAL PROGRAMA 16. URBANIZACIÓN</t>
  </si>
  <si>
    <t>PROGRAMA 17. ORGULLO CULTURAL</t>
  </si>
  <si>
    <t>Realización de talleres para distintas expresiones culturales y artisticas.</t>
  </si>
  <si>
    <t>Gestion de acciones en los tres Niveles de Gobierno, para el apoyo de actividades Culturales y Artisticas.</t>
  </si>
  <si>
    <t>Realización de talleres para el rescate de juegos y celebraciones tradicionales.</t>
  </si>
  <si>
    <t>2000 habitantes</t>
  </si>
  <si>
    <t>1000 habitantes</t>
  </si>
  <si>
    <t>500 habitantes</t>
  </si>
  <si>
    <t>TOTAL PROGRAMA 17. ORGULLO CULTURAL</t>
  </si>
  <si>
    <t>PROGRAMA 18. ACTIVACIÓN PARA TU SALUD</t>
  </si>
  <si>
    <t>Realización de eventos deportivos y actividades recreativas en el Municipio.</t>
  </si>
  <si>
    <t>Realización de eventos deportivos y actividades recreativas con inclusión (grupos vulnerables).</t>
  </si>
  <si>
    <t>Eventos</t>
  </si>
  <si>
    <t>300 habitantes</t>
  </si>
  <si>
    <t>TOTAL PROGRAMA 18. ACTIVACIÓN PARA TU SALUD</t>
  </si>
  <si>
    <t>PROGRAMA 19. INTEGRACIÓN JUVENIL</t>
  </si>
  <si>
    <t>Realización de talleres de integración y orientación juvenil.</t>
  </si>
  <si>
    <t>600 jovenes</t>
  </si>
  <si>
    <t>TOTAL PROGRAMA 19. INTEGRACIÓN JUVENIL</t>
  </si>
  <si>
    <t>PROGRAMA 20. EJERCICIO Y CONTROL FINANCIERO</t>
  </si>
  <si>
    <t>PROGRAMA 21. AUTO-EMPLEO</t>
  </si>
  <si>
    <t>TOTAL PROGRAMA 20. EJERCICIO Y CONTROL FINANCIERO</t>
  </si>
  <si>
    <t>Realizar talleres para el desarrollo de oficios y el Auto-empleo.</t>
  </si>
  <si>
    <t>Gestión a nivel Estatal y Federal para apoyos de autoempleo.</t>
  </si>
  <si>
    <t>800 habitantes</t>
  </si>
  <si>
    <t>11292 habitantes</t>
  </si>
  <si>
    <t>TOTAL PROGRAMA 21. AUTO-EMPLEO</t>
  </si>
  <si>
    <t>PROGRAMA 22. CONSERVACIÓN Y MANTENIMIENTO DE LA RED CAMINERA</t>
  </si>
  <si>
    <t>Cacahuatla</t>
  </si>
  <si>
    <t>Mazazontecomatl</t>
  </si>
  <si>
    <t>TOTAL PROGRAMA 22. CONSERVACIÓN Y MANTENIMIENTO DE LA RED CAMINERA</t>
  </si>
  <si>
    <t>PROGRAMA 23. PRODUCCIÓN AGRICOLA PARA EL AUTOCONSUMO</t>
  </si>
  <si>
    <t>Ixtlahuac</t>
  </si>
  <si>
    <t>PROGRAMA 24. PRODUCCIÓN GANADERA PARA EL DESARROLLO ECONÓMICO</t>
  </si>
  <si>
    <t>Realizar Capacitaciónes técnicas a productores ganaderos.</t>
  </si>
  <si>
    <t>Integración de padron de productores ganaderos.</t>
  </si>
  <si>
    <t>TOTAL PROGRAMA 24. PRODUCCIÓN GANADERA PARA EL DESARROLLO ECONÓMICO</t>
  </si>
  <si>
    <t>PROGRAMA 10. INFRAESTRUCTURA EDUCATIVA</t>
  </si>
  <si>
    <t>Aulas</t>
  </si>
  <si>
    <t>TOTAL PROGRAMA 10. INFRAESTRUCTURA EDUCATIVA</t>
  </si>
  <si>
    <t>100 habitantes</t>
  </si>
  <si>
    <t>50 habitantes</t>
  </si>
  <si>
    <t>1500 habitantes</t>
  </si>
  <si>
    <t>100 productores</t>
  </si>
  <si>
    <t>400 habitantes</t>
  </si>
  <si>
    <t>4650 mujeres</t>
  </si>
  <si>
    <t>5709 mujeres</t>
  </si>
  <si>
    <t>Capacitación y profesionalización de los cuerpos de seguridad.</t>
  </si>
  <si>
    <t>Elementos</t>
  </si>
  <si>
    <t>Rehabilitación de Albergue Escolar Xicotencatl en la localidad de la Laguna.</t>
  </si>
  <si>
    <t>Mejoramiento de Biblioteca Pública en la localidad de Hueycantenango.</t>
  </si>
  <si>
    <t xml:space="preserve">Construcción de barda perimetral en esc. Primaria Bilingüe Ixtaxihuatl C.C.T. 12DPB0056C, localidad Tlalchichiltipan.
</t>
  </si>
  <si>
    <t>Construcción de Aula tipo Regional en la Escuela Primaria Bilingüe Cuauhtemoc, localidad Panaguito.</t>
  </si>
  <si>
    <t>Construcción de aula escolar Educación inicial en la localidad de Hueycantenango.</t>
  </si>
  <si>
    <t>IBE</t>
  </si>
  <si>
    <t>La Laguna</t>
  </si>
  <si>
    <t>Tlalchichiltipan</t>
  </si>
  <si>
    <t>Panaguito</t>
  </si>
  <si>
    <t>55 Alumnos</t>
  </si>
  <si>
    <t xml:space="preserve">Construcción de Comedor público en la localidad de Ahuacosijtic.
</t>
  </si>
  <si>
    <t>Ahuacosijtic</t>
  </si>
  <si>
    <t>210        habitantes</t>
  </si>
  <si>
    <t>66        habitantes</t>
  </si>
  <si>
    <t>160 habitantes</t>
  </si>
  <si>
    <t>Construcción de cuartos dormitorio (Ixcatla, Tlachimaltepec).</t>
  </si>
  <si>
    <t>Construcción de Plaza Cívica en la localidad de Tlatlajquitepec.3</t>
  </si>
  <si>
    <t>Tlatlajquitepec</t>
  </si>
  <si>
    <t>270 habitantes</t>
  </si>
  <si>
    <t>Construcción de pavimentación con concreto hidráulico en Chacahuixco.</t>
  </si>
  <si>
    <t>Pavimentación con concreto hidraulico calle principal primaria, localidad Zompantitlan.</t>
  </si>
  <si>
    <t>Pavimentación con concreto hidraulico en avenida principal, localidad Tomactilican.</t>
  </si>
  <si>
    <t xml:space="preserve">Pavimentación con concreto hidraulico calle principal Tepetitlan. </t>
  </si>
  <si>
    <t xml:space="preserve">Construcción de pavimentación con concreto hidraulico Ocotitos. </t>
  </si>
  <si>
    <t xml:space="preserve">Construcción de pavimentación con concreto hidraulico Nanahuatepec. </t>
  </si>
  <si>
    <t>Construcción de pavimentación con concreto hidraulico calle Prolongación Miguel Hidalgo, localidad Hueycantenango.</t>
  </si>
  <si>
    <t xml:space="preserve">Construcción de pavimentación con concreto hidraulico de calle Juarez, localidad Ayahualtempa. </t>
  </si>
  <si>
    <t xml:space="preserve">Construcción de pavimentación con concreto hidraulico Acceso Principal Jardin de Niños Cuahutemoc, localidad Tlachimaltepec. </t>
  </si>
  <si>
    <t>Rehabilitación de pavimentación con concreto hidraulico calle la Soledad en la localidad de Hueycantenango.</t>
  </si>
  <si>
    <t xml:space="preserve">Construcción de pavimentación con concreto hidraulico calle Acceso Principal primaria, localidad Ajacayan. </t>
  </si>
  <si>
    <t xml:space="preserve">Rehabilitación de pavimentación con concreto hidraulico en la localidad de Hueycantenango. </t>
  </si>
  <si>
    <t xml:space="preserve">Construcción de pavimentación con concreto hidraulico en la calle Acceso Apozonalco. </t>
  </si>
  <si>
    <t xml:space="preserve">Construcción de pavimentación con concreto hidraulico en Acceso San Marcos Ixtlahuac, en la localidad de San Marcos Ixtlahuac. </t>
  </si>
  <si>
    <t xml:space="preserve">Construcción de pavimentación con concreto hidraulico en la localidad de Zacaixtlahuacan. </t>
  </si>
  <si>
    <t xml:space="preserve">Construcción de pavimentación con concreto hidraulico en calle acceso Mazazontecomatl, en la localidad de Mazazontecomatl. </t>
  </si>
  <si>
    <t xml:space="preserve">Construcción de pavimentación con concreto hidraulico Libramiento Hueycantenango. </t>
  </si>
  <si>
    <t xml:space="preserve">Construcción de pavimentación con concreto hidraulico del crucero Hueycantenango-Ixcatla. </t>
  </si>
  <si>
    <t>Chacahuixco</t>
  </si>
  <si>
    <t>Zompantitlan</t>
  </si>
  <si>
    <t>Tomactilican</t>
  </si>
  <si>
    <t>Tepetitlan</t>
  </si>
  <si>
    <t>Ocotitos</t>
  </si>
  <si>
    <t>Nanahuatepec</t>
  </si>
  <si>
    <t>150 habitantes</t>
  </si>
  <si>
    <t>Ajacayan</t>
  </si>
  <si>
    <t>Apozonalco</t>
  </si>
  <si>
    <t>Zacaixtlahuacan</t>
  </si>
  <si>
    <t>479 habitantes</t>
  </si>
  <si>
    <t>Construcción de drenaje sanitario y saneamiento en la localidad de Quetzalapa.</t>
  </si>
  <si>
    <t>Construcción de drenaje pluvial en la calle Reforma de la localidad de Hueycantenango.</t>
  </si>
  <si>
    <t>Construcción de drenaje pluvial en calle Colosio de la localidad de Hueycantenango.</t>
  </si>
  <si>
    <t>Construcción de obra de drenaje pluvial en camino acceso Mazazontecomatl, en la localidad de Mazazontecomatl.</t>
  </si>
  <si>
    <t>Quetzalapa</t>
  </si>
  <si>
    <t>90 habitantes</t>
  </si>
  <si>
    <t xml:space="preserve">Mejoramiento de Electrificación en el municipio de José Joaquín de Herrera. </t>
  </si>
  <si>
    <t xml:space="preserve">Mejoramiento de Electrificación en la localidad de Ixtlahuac. </t>
  </si>
  <si>
    <t>Temixco</t>
  </si>
  <si>
    <t xml:space="preserve">Construcción de Techado en Espacio Multideportivo en la localidad de Tlacoapa. </t>
  </si>
  <si>
    <t>Tlacoapa</t>
  </si>
  <si>
    <t>287 habitantes</t>
  </si>
  <si>
    <t>3 habitantes</t>
  </si>
  <si>
    <t>Rehabilitación de Camino Rural Ixcatla -Atempa (revestimiento).</t>
  </si>
  <si>
    <t xml:space="preserve">Rehabilitación de Caminos Rurales en la Región Sur en el municipio de José Joaquín de Herrera. </t>
  </si>
  <si>
    <t>Rehabilitación de Caminos Rurales en la Región Norte en el municipio de José Joaquín de Herrera.</t>
  </si>
  <si>
    <t>Rehabilitación de Caminos Rurales Secundarios en el municipio de José Joaquín de Herrera.</t>
  </si>
  <si>
    <t>Rehabilitación de Camino Rural Zacaixtlahuacan - Atempa, revestimiento estabilizado.</t>
  </si>
  <si>
    <t>Construcción de Camino Rural en la localidad de Atempa.</t>
  </si>
  <si>
    <t xml:space="preserve">Rehabilitación de Camino Rural Zinteotitlan-Tepozcotlalocan. </t>
  </si>
  <si>
    <t>1521 habitantes</t>
  </si>
  <si>
    <t>513 habitantes</t>
  </si>
  <si>
    <t>2500 habitantes</t>
  </si>
  <si>
    <t>322 habitantes</t>
  </si>
  <si>
    <t>Atempa</t>
  </si>
  <si>
    <t>54 habitantes</t>
  </si>
  <si>
    <t>Zinteotitlan</t>
  </si>
  <si>
    <t>272 habitantes</t>
  </si>
  <si>
    <t>Construcción de caminos sacacosechas en la localidad de Tlachichiltipan (segunda etapa).</t>
  </si>
  <si>
    <t>Rehabilitación de camino sacacosecha en la localidad de Juquilita.</t>
  </si>
  <si>
    <t>Construcción de camino sacacosecha en la localidad de Cacahuatepec.</t>
  </si>
  <si>
    <t>TOTAL PROGRAMA 23. PRODUCCIÓN AGRICOLA PARA EL AUTOCONSUMO</t>
  </si>
  <si>
    <t>Construcción de camino sacacosecha en la localidad de Quetzalapa.</t>
  </si>
  <si>
    <t>80 productores</t>
  </si>
  <si>
    <t>Juquilita</t>
  </si>
  <si>
    <t>128 productores</t>
  </si>
  <si>
    <t>120 productores</t>
  </si>
  <si>
    <t>Cacahuatepec</t>
  </si>
  <si>
    <t>Período comprendido del 1 de enero al 31 de diciembre de 2023</t>
  </si>
  <si>
    <t>32 mujeres</t>
  </si>
  <si>
    <t>600 mujeres</t>
  </si>
  <si>
    <t>M2</t>
  </si>
  <si>
    <t>121 Alumnos</t>
  </si>
  <si>
    <t>1740 Alumnos</t>
  </si>
  <si>
    <t>ML</t>
  </si>
  <si>
    <t>60 Alumnos</t>
  </si>
  <si>
    <t>30 Alumnos</t>
  </si>
  <si>
    <t xml:space="preserve"> 30 Alumnos</t>
  </si>
  <si>
    <t>Rehabilitación de CEPI Ignacio Zaragoza C.C.T. 12DCC0778C en la localidad de Oztotitlan.</t>
  </si>
  <si>
    <t>Oztotitlan</t>
  </si>
  <si>
    <t xml:space="preserve">Rehabilitación de comedor público en la localidad de Tierra Blanca.
</t>
  </si>
  <si>
    <t>Tierra Blanca</t>
  </si>
  <si>
    <t>75 habitantes</t>
  </si>
  <si>
    <t xml:space="preserve">Construcción de 5 cuartos dormitorio en la localidad de Mazazontecomac. </t>
  </si>
  <si>
    <t>Mazazontecomac</t>
  </si>
  <si>
    <t>Construcción de 10 cuartos dormitorio en la localidad de Izcatla.</t>
  </si>
  <si>
    <t>Izcatla</t>
  </si>
  <si>
    <t xml:space="preserve">Rehabilitación de viviendas en la localidad de Cacahuatla. </t>
  </si>
  <si>
    <t>122 habitantes</t>
  </si>
  <si>
    <t>65 habitantes</t>
  </si>
  <si>
    <t>92 habitantes</t>
  </si>
  <si>
    <t>84 habitantes</t>
  </si>
  <si>
    <t>81 habitantes</t>
  </si>
  <si>
    <t>93 habitantes</t>
  </si>
  <si>
    <t>79 habitantes</t>
  </si>
  <si>
    <t>28 habitantes</t>
  </si>
  <si>
    <t>31 habitantes</t>
  </si>
  <si>
    <t>72 habitantes</t>
  </si>
  <si>
    <t>74 habitantes</t>
  </si>
  <si>
    <t>38 habitantes</t>
  </si>
  <si>
    <t>69 habitantes</t>
  </si>
  <si>
    <t>60 habitantes</t>
  </si>
  <si>
    <t>95 habitantes</t>
  </si>
  <si>
    <t xml:space="preserve">Construcción de pavimentación con concreto hidraulico en la calle principal en la col. Xaquimelco de la localidad de Hueycantenango. </t>
  </si>
  <si>
    <t xml:space="preserve">Construcción de pavimentación con concreto hidraulico acceso Temixco en la localidad de Temixco. </t>
  </si>
  <si>
    <t xml:space="preserve">Construcción de vado en el tramo del KM 1+400 en la carretera Chamiltepec-Buenavista. </t>
  </si>
  <si>
    <t>Chamiltepec</t>
  </si>
  <si>
    <t xml:space="preserve">Construcción de pavimentación con concreto hidraulico en la calle Ocojtilican en la localidad de Hueycantenango. </t>
  </si>
  <si>
    <t>Construcción de pavimentación con concreto hidraulico en la calle acceso la Laguna en la localidad la Laguna.</t>
  </si>
  <si>
    <t>406 habitantes</t>
  </si>
  <si>
    <t>Construcción de obra de drenaje pluvial en el camino rural del acceso a la localidad del Barzamo.</t>
  </si>
  <si>
    <t>KM</t>
  </si>
  <si>
    <t>El Barzamo</t>
  </si>
  <si>
    <t>PZA</t>
  </si>
  <si>
    <t xml:space="preserve">Ampliación de Electrificación en el acceso sur en la localidad de Tlachimaltepec. </t>
  </si>
  <si>
    <t>1740 habitantes</t>
  </si>
  <si>
    <t xml:space="preserve">Rehabilitación de red de agua entubada en la construcción del sistema de agua entubada en la localidad de Amatitlan. </t>
  </si>
  <si>
    <t xml:space="preserve">Construcción de Techado en Espacio Multideportivo en la localidad de Cacahuatepec. </t>
  </si>
  <si>
    <t xml:space="preserve">Construcción de segunda etapa del centro de acopio de producción agrícola en la localidad de Tlachimaltepec. </t>
  </si>
  <si>
    <t>300 productores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</si>
</sst>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  <numFmt numFmtId="165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name val="Arial"/>
      <family val="2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i/>
      <sz val="11"/>
      <color theme="1"/>
      <name val="Arial Narrow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30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3" fillId="0" borderId="0">
      <alignment wrapText="1"/>
    </xf>
    <xf numFmtId="0" fontId="3" fillId="0" borderId="0"/>
    <xf numFmtId="0" fontId="3" fillId="0" borderId="0">
      <alignment wrapText="1"/>
    </xf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0" fontId="6" fillId="0" borderId="0"/>
    <xf numFmtId="0" fontId="1" fillId="0" borderId="0"/>
    <xf numFmtId="9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" fillId="0" borderId="0"/>
    <xf numFmtId="0" fontId="1" fillId="0" borderId="0"/>
  </cellStyleXfs>
  <cellXfs count="184">
    <xf numFmtId="0" fontId="0" fillId="0" borderId="0" xfId="0"/>
    <xf numFmtId="0" fontId="2" fillId="0" borderId="0" xfId="0" applyFont="1"/>
    <xf numFmtId="0" fontId="5" fillId="0" borderId="0" xfId="0" applyFont="1" applyAlignment="1">
      <alignment vertical="center"/>
    </xf>
    <xf numFmtId="0" fontId="9" fillId="0" borderId="0" xfId="0" applyFont="1"/>
    <xf numFmtId="0" fontId="9" fillId="2" borderId="7" xfId="0" applyFont="1" applyFill="1" applyBorder="1" applyAlignment="1">
      <alignment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justify" vertical="center" wrapText="1"/>
    </xf>
    <xf numFmtId="0" fontId="10" fillId="0" borderId="6" xfId="0" applyFont="1" applyBorder="1" applyAlignment="1">
      <alignment horizontal="center" vertical="center" wrapText="1"/>
    </xf>
    <xf numFmtId="44" fontId="10" fillId="0" borderId="6" xfId="23" applyFont="1" applyBorder="1" applyAlignment="1">
      <alignment vertical="center"/>
    </xf>
    <xf numFmtId="0" fontId="10" fillId="0" borderId="6" xfId="23" applyNumberFormat="1" applyFont="1" applyBorder="1" applyAlignment="1">
      <alignment horizontal="center" vertical="center"/>
    </xf>
    <xf numFmtId="2" fontId="10" fillId="0" borderId="6" xfId="23" applyNumberFormat="1" applyFont="1" applyBorder="1" applyAlignment="1">
      <alignment horizontal="center" vertical="center"/>
    </xf>
    <xf numFmtId="1" fontId="10" fillId="0" borderId="6" xfId="24" applyNumberFormat="1" applyFont="1" applyBorder="1" applyAlignment="1">
      <alignment horizontal="center" vertical="center"/>
    </xf>
    <xf numFmtId="0" fontId="0" fillId="0" borderId="3" xfId="0" applyBorder="1"/>
    <xf numFmtId="0" fontId="11" fillId="0" borderId="0" xfId="0" applyFont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0" borderId="0" xfId="0" applyFont="1" applyAlignment="1">
      <alignment horizontal="right"/>
    </xf>
    <xf numFmtId="2" fontId="4" fillId="0" borderId="0" xfId="5" applyNumberFormat="1" applyFont="1" applyAlignment="1">
      <alignment horizontal="left" vertical="top" wrapText="1"/>
    </xf>
    <xf numFmtId="0" fontId="2" fillId="0" borderId="0" xfId="0" applyFont="1" applyAlignment="1">
      <alignment horizontal="left"/>
    </xf>
    <xf numFmtId="0" fontId="9" fillId="2" borderId="1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justify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justify" vertical="center" wrapText="1"/>
    </xf>
    <xf numFmtId="0" fontId="10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justify" vertical="center" wrapText="1"/>
    </xf>
    <xf numFmtId="44" fontId="9" fillId="2" borderId="6" xfId="23" applyFont="1" applyFill="1" applyBorder="1" applyAlignment="1">
      <alignment vertical="center"/>
    </xf>
    <xf numFmtId="0" fontId="10" fillId="2" borderId="6" xfId="23" applyNumberFormat="1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0" fillId="0" borderId="0" xfId="7" applyFont="1" applyAlignment="1">
      <alignment horizontal="center"/>
    </xf>
    <xf numFmtId="0" fontId="9" fillId="2" borderId="11" xfId="7" applyFont="1" applyFill="1" applyBorder="1" applyAlignment="1">
      <alignment horizontal="center"/>
    </xf>
    <xf numFmtId="0" fontId="9" fillId="2" borderId="1" xfId="7" applyFont="1" applyFill="1" applyBorder="1" applyAlignment="1">
      <alignment horizontal="center" vertical="center"/>
    </xf>
    <xf numFmtId="0" fontId="9" fillId="2" borderId="10" xfId="7" applyFont="1" applyFill="1" applyBorder="1" applyAlignment="1">
      <alignment horizontal="center" vertical="center"/>
    </xf>
    <xf numFmtId="14" fontId="10" fillId="0" borderId="6" xfId="0" applyNumberFormat="1" applyFont="1" applyBorder="1" applyAlignment="1">
      <alignment horizontal="center" vertical="center"/>
    </xf>
    <xf numFmtId="2" fontId="10" fillId="0" borderId="4" xfId="7" applyNumberFormat="1" applyFont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/>
    </xf>
    <xf numFmtId="14" fontId="10" fillId="2" borderId="6" xfId="0" applyNumberFormat="1" applyFont="1" applyFill="1" applyBorder="1" applyAlignment="1">
      <alignment horizontal="center" vertical="center"/>
    </xf>
    <xf numFmtId="14" fontId="10" fillId="0" borderId="6" xfId="24" applyNumberFormat="1" applyFont="1" applyBorder="1" applyAlignment="1">
      <alignment horizontal="center" vertical="center"/>
    </xf>
    <xf numFmtId="0" fontId="10" fillId="0" borderId="6" xfId="24" applyNumberFormat="1" applyFont="1" applyBorder="1" applyAlignment="1">
      <alignment horizontal="center" vertical="center"/>
    </xf>
    <xf numFmtId="0" fontId="9" fillId="2" borderId="6" xfId="0" applyFont="1" applyFill="1" applyBorder="1" applyAlignment="1">
      <alignment horizontal="center"/>
    </xf>
    <xf numFmtId="44" fontId="9" fillId="2" borderId="6" xfId="0" applyNumberFormat="1" applyFont="1" applyFill="1" applyBorder="1"/>
    <xf numFmtId="0" fontId="10" fillId="0" borderId="5" xfId="0" applyFont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justify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3" fontId="14" fillId="0" borderId="6" xfId="0" applyNumberFormat="1" applyFont="1" applyBorder="1" applyAlignment="1">
      <alignment horizontal="center" vertical="center" wrapText="1"/>
    </xf>
    <xf numFmtId="0" fontId="14" fillId="0" borderId="6" xfId="0" applyFont="1" applyBorder="1" applyAlignment="1">
      <alignment horizontal="justify"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44" fontId="14" fillId="0" borderId="6" xfId="23" applyFont="1" applyBorder="1" applyAlignment="1">
      <alignment vertical="center"/>
    </xf>
    <xf numFmtId="44" fontId="16" fillId="2" borderId="6" xfId="23" applyFont="1" applyFill="1" applyBorder="1" applyAlignment="1">
      <alignment vertical="center"/>
    </xf>
    <xf numFmtId="1" fontId="14" fillId="0" borderId="6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2" fontId="14" fillId="0" borderId="4" xfId="7" applyNumberFormat="1" applyFont="1" applyBorder="1" applyAlignment="1">
      <alignment horizontal="center" vertical="center" wrapText="1"/>
    </xf>
    <xf numFmtId="0" fontId="14" fillId="0" borderId="16" xfId="0" applyFont="1" applyBorder="1" applyAlignment="1">
      <alignment vertical="center" wrapText="1"/>
    </xf>
    <xf numFmtId="0" fontId="14" fillId="0" borderId="15" xfId="0" applyFont="1" applyBorder="1" applyAlignment="1">
      <alignment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vertical="center" wrapText="1"/>
    </xf>
    <xf numFmtId="0" fontId="10" fillId="4" borderId="6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 wrapText="1"/>
    </xf>
    <xf numFmtId="44" fontId="9" fillId="4" borderId="6" xfId="23" applyFont="1" applyFill="1" applyBorder="1" applyAlignment="1">
      <alignment vertical="center"/>
    </xf>
    <xf numFmtId="44" fontId="16" fillId="4" borderId="6" xfId="23" applyFont="1" applyFill="1" applyBorder="1" applyAlignment="1">
      <alignment vertical="center"/>
    </xf>
    <xf numFmtId="0" fontId="10" fillId="4" borderId="6" xfId="23" applyNumberFormat="1" applyFont="1" applyFill="1" applyBorder="1" applyAlignment="1">
      <alignment horizontal="center" vertical="center"/>
    </xf>
    <xf numFmtId="14" fontId="10" fillId="4" borderId="6" xfId="0" applyNumberFormat="1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wrapText="1"/>
    </xf>
    <xf numFmtId="0" fontId="9" fillId="3" borderId="23" xfId="0" applyFont="1" applyFill="1" applyBorder="1" applyAlignment="1">
      <alignment wrapText="1"/>
    </xf>
    <xf numFmtId="0" fontId="10" fillId="3" borderId="23" xfId="0" applyFont="1" applyFill="1" applyBorder="1" applyAlignment="1">
      <alignment horizontal="right" vertical="center"/>
    </xf>
    <xf numFmtId="165" fontId="10" fillId="3" borderId="23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center"/>
    </xf>
    <xf numFmtId="0" fontId="9" fillId="3" borderId="0" xfId="7" applyFont="1" applyFill="1" applyAlignment="1">
      <alignment horizontal="left"/>
    </xf>
    <xf numFmtId="0" fontId="10" fillId="3" borderId="0" xfId="7" applyFont="1" applyFill="1" applyAlignment="1">
      <alignment horizontal="center"/>
    </xf>
    <xf numFmtId="0" fontId="9" fillId="3" borderId="0" xfId="7" applyFont="1" applyFill="1" applyAlignment="1"/>
    <xf numFmtId="2" fontId="14" fillId="0" borderId="6" xfId="23" applyNumberFormat="1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165" fontId="14" fillId="0" borderId="7" xfId="0" applyNumberFormat="1" applyFont="1" applyBorder="1" applyAlignment="1">
      <alignment horizontal="right" vertical="center"/>
    </xf>
    <xf numFmtId="165" fontId="14" fillId="0" borderId="13" xfId="0" applyNumberFormat="1" applyFont="1" applyBorder="1" applyAlignment="1">
      <alignment horizontal="right" vertical="center"/>
    </xf>
    <xf numFmtId="165" fontId="14" fillId="0" borderId="8" xfId="0" applyNumberFormat="1" applyFont="1" applyBorder="1" applyAlignment="1">
      <alignment horizontal="right" vertical="center"/>
    </xf>
    <xf numFmtId="165" fontId="14" fillId="0" borderId="7" xfId="0" applyNumberFormat="1" applyFont="1" applyBorder="1" applyAlignment="1">
      <alignment horizontal="center" vertical="center"/>
    </xf>
    <xf numFmtId="165" fontId="14" fillId="0" borderId="13" xfId="0" applyNumberFormat="1" applyFont="1" applyBorder="1" applyAlignment="1">
      <alignment horizontal="center" vertical="center"/>
    </xf>
    <xf numFmtId="0" fontId="17" fillId="4" borderId="6" xfId="0" applyFont="1" applyFill="1" applyBorder="1" applyAlignment="1">
      <alignment horizontal="justify" vertical="center" wrapText="1"/>
    </xf>
    <xf numFmtId="0" fontId="9" fillId="4" borderId="6" xfId="0" applyFont="1" applyFill="1" applyBorder="1" applyAlignment="1">
      <alignment horizontal="justify" vertical="center" wrapText="1"/>
    </xf>
    <xf numFmtId="0" fontId="14" fillId="4" borderId="14" xfId="0" applyFont="1" applyFill="1" applyBorder="1" applyAlignment="1">
      <alignment vertical="center" wrapText="1"/>
    </xf>
    <xf numFmtId="0" fontId="10" fillId="4" borderId="12" xfId="0" applyFont="1" applyFill="1" applyBorder="1" applyAlignment="1">
      <alignment vertical="center"/>
    </xf>
    <xf numFmtId="0" fontId="10" fillId="4" borderId="5" xfId="0" applyFont="1" applyFill="1" applyBorder="1" applyAlignment="1">
      <alignment horizontal="left" vertical="center" wrapText="1"/>
    </xf>
    <xf numFmtId="0" fontId="10" fillId="0" borderId="12" xfId="0" applyFont="1" applyBorder="1" applyAlignment="1">
      <alignment vertical="center"/>
    </xf>
    <xf numFmtId="0" fontId="14" fillId="0" borderId="9" xfId="0" applyFont="1" applyBorder="1" applyAlignment="1">
      <alignment vertical="center" wrapText="1"/>
    </xf>
    <xf numFmtId="0" fontId="10" fillId="0" borderId="1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44" fontId="9" fillId="0" borderId="6" xfId="23" applyFont="1" applyFill="1" applyBorder="1" applyAlignment="1">
      <alignment vertical="center"/>
    </xf>
    <xf numFmtId="44" fontId="16" fillId="0" borderId="6" xfId="23" applyFont="1" applyFill="1" applyBorder="1" applyAlignment="1">
      <alignment vertical="center"/>
    </xf>
    <xf numFmtId="0" fontId="10" fillId="0" borderId="6" xfId="23" applyNumberFormat="1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9" fillId="2" borderId="18" xfId="0" applyFont="1" applyFill="1" applyBorder="1" applyAlignment="1">
      <alignment horizontal="center"/>
    </xf>
    <xf numFmtId="0" fontId="14" fillId="4" borderId="9" xfId="0" applyFont="1" applyFill="1" applyBorder="1" applyAlignment="1">
      <alignment horizontal="justify" vertical="center" wrapText="1"/>
    </xf>
    <xf numFmtId="0" fontId="10" fillId="3" borderId="27" xfId="0" applyFont="1" applyFill="1" applyBorder="1" applyAlignment="1">
      <alignment horizontal="right" vertical="center"/>
    </xf>
    <xf numFmtId="44" fontId="14" fillId="0" borderId="6" xfId="23" applyFont="1" applyFill="1" applyBorder="1" applyAlignment="1">
      <alignment vertical="center"/>
    </xf>
    <xf numFmtId="0" fontId="9" fillId="3" borderId="22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left" vertical="center" wrapText="1"/>
    </xf>
    <xf numFmtId="0" fontId="10" fillId="3" borderId="30" xfId="0" applyFont="1" applyFill="1" applyBorder="1" applyAlignment="1">
      <alignment horizontal="left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10" fillId="4" borderId="33" xfId="0" applyFont="1" applyFill="1" applyBorder="1" applyAlignment="1">
      <alignment horizontal="left" vertical="center" wrapText="1"/>
    </xf>
    <xf numFmtId="0" fontId="10" fillId="0" borderId="33" xfId="0" applyFont="1" applyBorder="1" applyAlignment="1">
      <alignment horizontal="left" vertical="center" wrapText="1"/>
    </xf>
    <xf numFmtId="0" fontId="10" fillId="0" borderId="34" xfId="0" applyFont="1" applyBorder="1" applyAlignment="1">
      <alignment horizontal="left" vertical="center" wrapText="1"/>
    </xf>
    <xf numFmtId="0" fontId="9" fillId="3" borderId="22" xfId="0" applyFont="1" applyFill="1" applyBorder="1" applyAlignment="1">
      <alignment horizontal="center" wrapText="1"/>
    </xf>
    <xf numFmtId="0" fontId="9" fillId="3" borderId="22" xfId="0" applyFont="1" applyFill="1" applyBorder="1" applyAlignment="1">
      <alignment horizontal="center" vertical="center"/>
    </xf>
    <xf numFmtId="44" fontId="10" fillId="0" borderId="33" xfId="0" applyNumberFormat="1" applyFont="1" applyBorder="1" applyAlignment="1">
      <alignment horizontal="center" vertical="center" wrapText="1"/>
    </xf>
    <xf numFmtId="0" fontId="9" fillId="4" borderId="6" xfId="0" applyFont="1" applyFill="1" applyBorder="1" applyAlignment="1">
      <alignment horizontal="left" vertical="center" wrapText="1"/>
    </xf>
    <xf numFmtId="165" fontId="9" fillId="2" borderId="18" xfId="0" applyNumberFormat="1" applyFont="1" applyFill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165" fontId="14" fillId="0" borderId="7" xfId="0" applyNumberFormat="1" applyFont="1" applyBorder="1" applyAlignment="1">
      <alignment horizontal="right" vertical="center"/>
    </xf>
    <xf numFmtId="165" fontId="14" fillId="0" borderId="8" xfId="0" applyNumberFormat="1" applyFont="1" applyBorder="1" applyAlignment="1">
      <alignment horizontal="right" vertical="center"/>
    </xf>
    <xf numFmtId="165" fontId="14" fillId="0" borderId="7" xfId="0" applyNumberFormat="1" applyFont="1" applyBorder="1" applyAlignment="1">
      <alignment horizontal="center" vertical="center"/>
    </xf>
    <xf numFmtId="165" fontId="14" fillId="0" borderId="13" xfId="0" applyNumberFormat="1" applyFont="1" applyBorder="1" applyAlignment="1">
      <alignment horizontal="center" vertical="center"/>
    </xf>
    <xf numFmtId="165" fontId="14" fillId="0" borderId="8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9" fillId="2" borderId="6" xfId="7" applyFont="1" applyFill="1" applyBorder="1" applyAlignment="1">
      <alignment horizontal="left" wrapText="1"/>
    </xf>
    <xf numFmtId="0" fontId="17" fillId="0" borderId="7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9" fillId="3" borderId="8" xfId="7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justify" vertical="center" wrapText="1"/>
    </xf>
    <xf numFmtId="0" fontId="9" fillId="2" borderId="11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left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165" fontId="9" fillId="2" borderId="18" xfId="0" applyNumberFormat="1" applyFont="1" applyFill="1" applyBorder="1" applyAlignment="1">
      <alignment horizontal="center"/>
    </xf>
    <xf numFmtId="165" fontId="9" fillId="2" borderId="20" xfId="0" applyNumberFormat="1" applyFont="1" applyFill="1" applyBorder="1" applyAlignment="1">
      <alignment horizontal="center"/>
    </xf>
    <xf numFmtId="165" fontId="9" fillId="3" borderId="22" xfId="0" applyNumberFormat="1" applyFont="1" applyFill="1" applyBorder="1" applyAlignment="1">
      <alignment horizontal="right"/>
    </xf>
    <xf numFmtId="165" fontId="9" fillId="3" borderId="23" xfId="0" applyNumberFormat="1" applyFont="1" applyFill="1" applyBorder="1" applyAlignment="1">
      <alignment horizontal="right"/>
    </xf>
    <xf numFmtId="2" fontId="4" fillId="0" borderId="0" xfId="5" applyNumberFormat="1" applyFont="1" applyAlignment="1">
      <alignment horizontal="left" vertical="top" wrapText="1"/>
    </xf>
    <xf numFmtId="0" fontId="9" fillId="3" borderId="23" xfId="0" applyFont="1" applyFill="1" applyBorder="1" applyAlignment="1">
      <alignment horizontal="center" wrapText="1"/>
    </xf>
    <xf numFmtId="0" fontId="10" fillId="4" borderId="7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165" fontId="10" fillId="4" borderId="7" xfId="0" applyNumberFormat="1" applyFont="1" applyFill="1" applyBorder="1" applyAlignment="1">
      <alignment horizontal="right" vertical="center"/>
    </xf>
    <xf numFmtId="165" fontId="10" fillId="4" borderId="8" xfId="0" applyNumberFormat="1" applyFont="1" applyFill="1" applyBorder="1" applyAlignment="1">
      <alignment horizontal="right" vertical="center"/>
    </xf>
    <xf numFmtId="165" fontId="10" fillId="4" borderId="13" xfId="0" applyNumberFormat="1" applyFont="1" applyFill="1" applyBorder="1" applyAlignment="1">
      <alignment horizontal="right" vertical="center"/>
    </xf>
    <xf numFmtId="0" fontId="10" fillId="3" borderId="23" xfId="0" applyFont="1" applyFill="1" applyBorder="1" applyAlignment="1">
      <alignment horizontal="right" vertical="center"/>
    </xf>
    <xf numFmtId="165" fontId="10" fillId="3" borderId="23" xfId="0" applyNumberFormat="1" applyFont="1" applyFill="1" applyBorder="1" applyAlignment="1">
      <alignment horizontal="right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165" fontId="14" fillId="0" borderId="13" xfId="0" applyNumberFormat="1" applyFont="1" applyBorder="1" applyAlignment="1">
      <alignment horizontal="right" vertical="center"/>
    </xf>
    <xf numFmtId="2" fontId="2" fillId="0" borderId="0" xfId="5" applyNumberFormat="1" applyFont="1" applyAlignment="1">
      <alignment horizontal="left" vertical="top" wrapText="1"/>
    </xf>
    <xf numFmtId="165" fontId="9" fillId="3" borderId="24" xfId="0" applyNumberFormat="1" applyFont="1" applyFill="1" applyBorder="1" applyAlignment="1">
      <alignment horizontal="center" vertical="center"/>
    </xf>
    <xf numFmtId="165" fontId="9" fillId="3" borderId="25" xfId="0" applyNumberFormat="1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44" fontId="9" fillId="2" borderId="6" xfId="0" applyNumberFormat="1" applyFont="1" applyFill="1" applyBorder="1" applyAlignment="1">
      <alignment horizontal="center"/>
    </xf>
    <xf numFmtId="165" fontId="10" fillId="0" borderId="7" xfId="0" applyNumberFormat="1" applyFont="1" applyBorder="1" applyAlignment="1">
      <alignment horizontal="right" vertical="center"/>
    </xf>
    <xf numFmtId="165" fontId="10" fillId="0" borderId="13" xfId="0" applyNumberFormat="1" applyFont="1" applyBorder="1" applyAlignment="1">
      <alignment horizontal="right" vertical="center"/>
    </xf>
    <xf numFmtId="0" fontId="10" fillId="0" borderId="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/>
    </xf>
  </cellXfs>
  <cellStyles count="30">
    <cellStyle name="Millares 2 2" xfId="8" xr:uid="{00000000-0005-0000-0000-000000000000}"/>
    <cellStyle name="Millares 2 3" xfId="27" xr:uid="{00000000-0005-0000-0000-000001000000}"/>
    <cellStyle name="Millares 4" xfId="1" xr:uid="{00000000-0005-0000-0000-000002000000}"/>
    <cellStyle name="Millares 5" xfId="26" xr:uid="{00000000-0005-0000-0000-000003000000}"/>
    <cellStyle name="Moneda" xfId="23" builtinId="4"/>
    <cellStyle name="Moneda 2 2 2" xfId="13" xr:uid="{00000000-0005-0000-0000-000005000000}"/>
    <cellStyle name="Normal" xfId="0" builtinId="0"/>
    <cellStyle name="Normal 10" xfId="11" xr:uid="{00000000-0005-0000-0000-000007000000}"/>
    <cellStyle name="Normal 10 3" xfId="17" xr:uid="{00000000-0005-0000-0000-000008000000}"/>
    <cellStyle name="Normal 15" xfId="6" xr:uid="{00000000-0005-0000-0000-000009000000}"/>
    <cellStyle name="Normal 2" xfId="20" xr:uid="{00000000-0005-0000-0000-00000A000000}"/>
    <cellStyle name="Normal 2 2" xfId="3" xr:uid="{00000000-0005-0000-0000-00000B000000}"/>
    <cellStyle name="Normal 2 2 2" xfId="9" xr:uid="{00000000-0005-0000-0000-00000C000000}"/>
    <cellStyle name="Normal 4" xfId="7" xr:uid="{00000000-0005-0000-0000-00000D000000}"/>
    <cellStyle name="Normal 4 2" xfId="25" xr:uid="{00000000-0005-0000-0000-00000E000000}"/>
    <cellStyle name="Normal 5" xfId="5" xr:uid="{00000000-0005-0000-0000-00000F000000}"/>
    <cellStyle name="Normal 6 2 2" xfId="15" xr:uid="{00000000-0005-0000-0000-000010000000}"/>
    <cellStyle name="Normal 6 3" xfId="2" xr:uid="{00000000-0005-0000-0000-000011000000}"/>
    <cellStyle name="Normal 6 3 2" xfId="4" xr:uid="{00000000-0005-0000-0000-000012000000}"/>
    <cellStyle name="Normal 6 3 2 2" xfId="10" xr:uid="{00000000-0005-0000-0000-000013000000}"/>
    <cellStyle name="Normal 6 5" xfId="12" xr:uid="{00000000-0005-0000-0000-000014000000}"/>
    <cellStyle name="Normal 6 7" xfId="21" xr:uid="{00000000-0005-0000-0000-000015000000}"/>
    <cellStyle name="Normal 6 8" xfId="16" xr:uid="{00000000-0005-0000-0000-000016000000}"/>
    <cellStyle name="Normal 7 4" xfId="28" xr:uid="{00000000-0005-0000-0000-000017000000}"/>
    <cellStyle name="Normal 9 3" xfId="29" xr:uid="{00000000-0005-0000-0000-000018000000}"/>
    <cellStyle name="Normal 9 4 3" xfId="18" xr:uid="{00000000-0005-0000-0000-000019000000}"/>
    <cellStyle name="Porcentaje" xfId="24" builtinId="5"/>
    <cellStyle name="Porcentaje 2" xfId="19" xr:uid="{00000000-0005-0000-0000-00001B000000}"/>
    <cellStyle name="Porcentaje 3" xfId="22" xr:uid="{00000000-0005-0000-0000-00001C000000}"/>
    <cellStyle name="Porcentual 2" xfId="14" xr:uid="{00000000-0005-0000-0000-00001D000000}"/>
  </cellStyles>
  <dxfs count="0"/>
  <tableStyles count="0" defaultTableStyle="TableStyleMedium2" defaultPivotStyle="PivotStyleLight16"/>
  <colors>
    <mruColors>
      <color rgb="FFFF9900"/>
      <color rgb="FFFFFF00"/>
      <color rgb="FFFEF933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978918</xdr:colOff>
      <xdr:row>332</xdr:row>
      <xdr:rowOff>0</xdr:rowOff>
    </xdr:from>
    <xdr:to>
      <xdr:col>20</xdr:col>
      <xdr:colOff>582315</xdr:colOff>
      <xdr:row>338</xdr:row>
      <xdr:rowOff>138906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571984" y="98125472"/>
          <a:ext cx="18204105" cy="1325038"/>
          <a:chOff x="3310972" y="5594239"/>
          <a:chExt cx="12711027" cy="435874"/>
        </a:xfrm>
      </xdr:grpSpPr>
      <xdr:sp macro="" textlink="">
        <xdr:nvSpPr>
          <xdr:cNvPr id="4" name="Rectángulo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3310972" y="5594239"/>
            <a:ext cx="1951826" cy="435874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4"/>
          </a:lnRef>
          <a:fillRef idx="1">
            <a:schemeClr val="lt1"/>
          </a:fillRef>
          <a:effectRef idx="0">
            <a:schemeClr val="accent4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s-MX" sz="900" b="1">
                <a:latin typeface="Arial" panose="020B0604020202020204" pitchFamily="34" charset="0"/>
                <a:cs typeface="Arial" panose="020B0604020202020204" pitchFamily="34" charset="0"/>
              </a:rPr>
              <a:t>Revisó</a:t>
            </a:r>
            <a:r>
              <a:rPr lang="es-MX" sz="1000">
                <a:latin typeface="Arial" panose="020B0604020202020204" pitchFamily="34" charset="0"/>
                <a:cs typeface="Arial" panose="020B0604020202020204" pitchFamily="34" charset="0"/>
              </a:rPr>
              <a:t>:</a:t>
            </a:r>
          </a:p>
          <a:p>
            <a:pPr algn="ctr"/>
            <a:endParaRPr lang="es-MX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endParaRPr lang="es-MX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es-MX" sz="1000">
                <a:latin typeface="Arial" panose="020B0604020202020204" pitchFamily="34" charset="0"/>
                <a:cs typeface="Arial" panose="020B0604020202020204" pitchFamily="34" charset="0"/>
              </a:rPr>
              <a:t>___________________________________</a:t>
            </a:r>
          </a:p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MX" sz="900" b="0" baseline="0">
                <a:latin typeface="Arial" panose="020B0604020202020204" pitchFamily="34" charset="0"/>
                <a:cs typeface="Arial" panose="020B0604020202020204" pitchFamily="34" charset="0"/>
              </a:rPr>
              <a:t>    </a:t>
            </a:r>
            <a:r>
              <a:rPr lang="es-MX" sz="9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L.C. Marco Antonio Cruz Pérez</a:t>
            </a:r>
            <a:endParaRPr lang="es-MX" sz="900" b="0" baseline="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rtl="1" eaLnBrk="1" fontAlgn="auto" latinLnBrk="0" hangingPunct="1"/>
            <a:r>
              <a:rPr lang="es-MX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Titular del Órgano de Control</a:t>
            </a:r>
            <a:r>
              <a:rPr lang="es-MX" sz="1100" b="1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s-MX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Interno</a:t>
            </a:r>
            <a:endParaRPr lang="es-MX" sz="900">
              <a:effectLst/>
            </a:endParaRPr>
          </a:p>
        </xdr:txBody>
      </xdr:sp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6504847" y="5605735"/>
            <a:ext cx="2308604" cy="39532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4"/>
          </a:lnRef>
          <a:fillRef idx="1">
            <a:schemeClr val="lt1"/>
          </a:fillRef>
          <a:effectRef idx="0">
            <a:schemeClr val="accent4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s-MX" sz="900" b="1">
                <a:latin typeface="Arial" panose="020B0604020202020204" pitchFamily="34" charset="0"/>
                <a:cs typeface="Arial" panose="020B0604020202020204" pitchFamily="34" charset="0"/>
              </a:rPr>
              <a:t>De Conformidad</a:t>
            </a:r>
            <a:r>
              <a:rPr lang="es-MX" sz="1000">
                <a:latin typeface="Arial" panose="020B0604020202020204" pitchFamily="34" charset="0"/>
                <a:cs typeface="Arial" panose="020B0604020202020204" pitchFamily="34" charset="0"/>
              </a:rPr>
              <a:t>:</a:t>
            </a:r>
          </a:p>
          <a:p>
            <a:pPr algn="ctr"/>
            <a:endParaRPr lang="es-MX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endParaRPr lang="es-MX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es-MX" sz="1000">
                <a:latin typeface="Arial" panose="020B0604020202020204" pitchFamily="34" charset="0"/>
                <a:cs typeface="Arial" panose="020B0604020202020204" pitchFamily="34" charset="0"/>
              </a:rPr>
              <a:t>____________________________</a:t>
            </a:r>
          </a:p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MX" sz="9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Lic. Alberto Castro Flores</a:t>
            </a:r>
            <a:endParaRPr lang="es-MX" sz="900" b="1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es-MX" sz="900" b="1">
                <a:latin typeface="Arial" panose="020B0604020202020204" pitchFamily="34" charset="0"/>
                <a:cs typeface="Arial" panose="020B0604020202020204" pitchFamily="34" charset="0"/>
              </a:rPr>
              <a:t>Secretario (a) de Finanzas y/o Tesorero </a:t>
            </a:r>
            <a:r>
              <a:rPr lang="es-MX" sz="900" b="1" baseline="0">
                <a:latin typeface="Arial" panose="020B0604020202020204" pitchFamily="34" charset="0"/>
                <a:cs typeface="Arial" panose="020B0604020202020204" pitchFamily="34" charset="0"/>
              </a:rPr>
              <a:t> Municipal</a:t>
            </a:r>
            <a:endParaRPr lang="es-MX" sz="9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" name="Rectángulo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10321167" y="5613398"/>
            <a:ext cx="2518107" cy="3812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4"/>
          </a:lnRef>
          <a:fillRef idx="1">
            <a:schemeClr val="lt1"/>
          </a:fillRef>
          <a:effectRef idx="0">
            <a:schemeClr val="accent4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s-MX" sz="900" b="1">
                <a:latin typeface="Arial" panose="020B0604020202020204" pitchFamily="34" charset="0"/>
                <a:cs typeface="Arial" panose="020B0604020202020204" pitchFamily="34" charset="0"/>
              </a:rPr>
              <a:t>Vo. Bo.</a:t>
            </a:r>
            <a:r>
              <a:rPr lang="es-MX" sz="1000">
                <a:latin typeface="Arial" panose="020B0604020202020204" pitchFamily="34" charset="0"/>
                <a:cs typeface="Arial" panose="020B0604020202020204" pitchFamily="34" charset="0"/>
              </a:rPr>
              <a:t>:</a:t>
            </a:r>
          </a:p>
          <a:p>
            <a:pPr algn="ctr"/>
            <a:endParaRPr lang="es-MX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endParaRPr lang="es-MX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es-MX" sz="1000">
                <a:latin typeface="Arial" panose="020B0604020202020204" pitchFamily="34" charset="0"/>
                <a:cs typeface="Arial" panose="020B0604020202020204" pitchFamily="34" charset="0"/>
              </a:rPr>
              <a:t>_____________________________</a:t>
            </a:r>
          </a:p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MX" sz="9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Ing. Salvador Flores Castillo</a:t>
            </a:r>
            <a:endParaRPr lang="es-MX" sz="900" b="1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es-MX" sz="900" b="1">
                <a:latin typeface="Arial" panose="020B0604020202020204" pitchFamily="34" charset="0"/>
                <a:cs typeface="Arial" panose="020B0604020202020204" pitchFamily="34" charset="0"/>
              </a:rPr>
              <a:t>Síndico  Procurador</a:t>
            </a:r>
          </a:p>
        </xdr:txBody>
      </xdr:sp>
      <xdr:sp macro="" textlink="">
        <xdr:nvSpPr>
          <xdr:cNvPr id="7" name="Rectángulo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13876792" y="5598071"/>
            <a:ext cx="2145207" cy="4159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4"/>
          </a:lnRef>
          <a:fillRef idx="1">
            <a:schemeClr val="lt1"/>
          </a:fillRef>
          <a:effectRef idx="0">
            <a:schemeClr val="accent4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s-MX" sz="900" b="1">
                <a:latin typeface="Arial" panose="020B0604020202020204" pitchFamily="34" charset="0"/>
                <a:cs typeface="Arial" panose="020B0604020202020204" pitchFamily="34" charset="0"/>
              </a:rPr>
              <a:t>Autorizó</a:t>
            </a:r>
            <a:r>
              <a:rPr lang="es-MX" sz="1000">
                <a:latin typeface="Arial" panose="020B0604020202020204" pitchFamily="34" charset="0"/>
                <a:cs typeface="Arial" panose="020B0604020202020204" pitchFamily="34" charset="0"/>
              </a:rPr>
              <a:t>:</a:t>
            </a:r>
          </a:p>
          <a:p>
            <a:pPr algn="ctr"/>
            <a:endParaRPr lang="es-MX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endParaRPr lang="es-MX" sz="10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es-MX" sz="1000">
                <a:latin typeface="Arial" panose="020B0604020202020204" pitchFamily="34" charset="0"/>
                <a:cs typeface="Arial" panose="020B0604020202020204" pitchFamily="34" charset="0"/>
              </a:rPr>
              <a:t>__________________________</a:t>
            </a:r>
          </a:p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MX" sz="9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Lic. Orquídia Hernandez Mendoza</a:t>
            </a:r>
            <a:endParaRPr lang="es-MX" sz="900" b="1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es-MX" sz="900" b="1">
                <a:latin typeface="Arial" panose="020B0604020202020204" pitchFamily="34" charset="0"/>
                <a:cs typeface="Arial" panose="020B0604020202020204" pitchFamily="34" charset="0"/>
              </a:rPr>
              <a:t>Presidente (a)  Municipal</a:t>
            </a:r>
          </a:p>
        </xdr:txBody>
      </xdr:sp>
    </xdr:grpSp>
    <xdr:clientData/>
  </xdr:twoCellAnchor>
  <xdr:twoCellAnchor editAs="oneCell">
    <xdr:from>
      <xdr:col>17</xdr:col>
      <xdr:colOff>0</xdr:colOff>
      <xdr:row>4</xdr:row>
      <xdr:rowOff>0</xdr:rowOff>
    </xdr:from>
    <xdr:to>
      <xdr:col>17</xdr:col>
      <xdr:colOff>76200</xdr:colOff>
      <xdr:row>5</xdr:row>
      <xdr:rowOff>28575</xdr:rowOff>
    </xdr:to>
    <xdr:sp macro="" textlink="">
      <xdr:nvSpPr>
        <xdr:cNvPr id="33" name="Text Box 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11249025" y="80962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4</xdr:row>
      <xdr:rowOff>0</xdr:rowOff>
    </xdr:from>
    <xdr:to>
      <xdr:col>17</xdr:col>
      <xdr:colOff>76200</xdr:colOff>
      <xdr:row>5</xdr:row>
      <xdr:rowOff>28575</xdr:rowOff>
    </xdr:to>
    <xdr:sp macro="" textlink="">
      <xdr:nvSpPr>
        <xdr:cNvPr id="34" name="Text Box 7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11249025" y="80962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5235\Auditoria%20Financiera%20(server)\Yeimily\ASF\CP%20ORDAZ\DICTAMEN\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Proceso%20de%20fiscalizaci&#243;n%20cuenta%20%202017\1.-%20CARPETA%20DE%20FISCALIZACION%20C.%20P.%202017%20Aprobados\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46"/>
  <sheetViews>
    <sheetView tabSelected="1" view="pageBreakPreview" topLeftCell="A295" zoomScale="53" zoomScaleNormal="53" zoomScaleSheetLayoutView="53" workbookViewId="0">
      <selection activeCell="V317" sqref="V317"/>
    </sheetView>
  </sheetViews>
  <sheetFormatPr baseColWidth="10" defaultRowHeight="15" x14ac:dyDescent="0.25"/>
  <cols>
    <col min="1" max="1" width="9" customWidth="1"/>
    <col min="2" max="2" width="15.7109375" customWidth="1"/>
    <col min="3" max="3" width="9.28515625" customWidth="1"/>
    <col min="4" max="4" width="40.42578125" customWidth="1"/>
    <col min="5" max="5" width="12.28515625" customWidth="1"/>
    <col min="6" max="6" width="12.7109375" customWidth="1"/>
    <col min="7" max="7" width="12.85546875" customWidth="1"/>
    <col min="8" max="8" width="14.5703125" customWidth="1"/>
    <col min="9" max="9" width="14.28515625" customWidth="1"/>
    <col min="10" max="10" width="12.140625" customWidth="1"/>
    <col min="11" max="11" width="11.7109375" customWidth="1"/>
    <col min="12" max="12" width="15.7109375" customWidth="1"/>
    <col min="13" max="13" width="17" customWidth="1"/>
    <col min="14" max="14" width="13.140625" customWidth="1"/>
    <col min="15" max="15" width="15" customWidth="1"/>
    <col min="16" max="16" width="17.140625" customWidth="1"/>
    <col min="17" max="17" width="8.28515625" customWidth="1"/>
    <col min="18" max="18" width="11.85546875" customWidth="1"/>
    <col min="19" max="19" width="14.140625" customWidth="1"/>
    <col min="20" max="20" width="10.7109375" customWidth="1"/>
    <col min="21" max="21" width="13.42578125" customWidth="1"/>
    <col min="22" max="22" width="10.140625" customWidth="1"/>
    <col min="23" max="23" width="10.42578125" customWidth="1"/>
    <col min="24" max="24" width="10.5703125" customWidth="1"/>
    <col min="25" max="25" width="19" customWidth="1"/>
  </cols>
  <sheetData>
    <row r="1" spans="1:25" x14ac:dyDescent="0.25">
      <c r="A1" s="127" t="s">
        <v>37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</row>
    <row r="2" spans="1:25" x14ac:dyDescent="0.25">
      <c r="A2" s="128" t="s">
        <v>337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</row>
    <row r="3" spans="1:25" ht="15.7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127"/>
      <c r="Y3" s="127"/>
    </row>
    <row r="4" spans="1:25" x14ac:dyDescent="0.25">
      <c r="A4" s="129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32"/>
      <c r="P4" s="32"/>
      <c r="Q4" s="130"/>
      <c r="R4" s="130"/>
      <c r="S4" s="130"/>
      <c r="T4" s="130"/>
      <c r="U4" s="130"/>
      <c r="V4" s="130"/>
      <c r="W4" s="130"/>
      <c r="X4" s="130"/>
      <c r="Y4" s="130"/>
    </row>
    <row r="5" spans="1:25" ht="15.75" customHeight="1" x14ac:dyDescent="0.25">
      <c r="A5" s="131" t="s">
        <v>1</v>
      </c>
      <c r="B5" s="131"/>
      <c r="C5" s="132" t="s">
        <v>145</v>
      </c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4"/>
      <c r="S5" s="134"/>
      <c r="T5" s="134"/>
      <c r="U5" s="134"/>
      <c r="V5" s="134"/>
      <c r="W5" s="134"/>
      <c r="X5" s="134"/>
      <c r="Y5" s="134"/>
    </row>
    <row r="6" spans="1:25" x14ac:dyDescent="0.25">
      <c r="A6" s="82"/>
      <c r="B6" s="82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80"/>
      <c r="S6" s="80"/>
      <c r="T6" s="81"/>
      <c r="U6" s="81"/>
      <c r="V6" s="81"/>
      <c r="W6" s="81"/>
      <c r="X6" s="81"/>
      <c r="Y6" s="81"/>
    </row>
    <row r="7" spans="1:25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</row>
    <row r="8" spans="1:25" s="3" customFormat="1" ht="28.5" customHeight="1" x14ac:dyDescent="0.2">
      <c r="A8" s="135" t="s">
        <v>2</v>
      </c>
      <c r="B8" s="136" t="s">
        <v>3</v>
      </c>
      <c r="C8" s="137"/>
      <c r="D8" s="138" t="s">
        <v>4</v>
      </c>
      <c r="E8" s="140" t="s">
        <v>5</v>
      </c>
      <c r="F8" s="141" t="s">
        <v>39</v>
      </c>
      <c r="G8" s="138" t="s">
        <v>6</v>
      </c>
      <c r="H8" s="140" t="s">
        <v>7</v>
      </c>
      <c r="I8" s="140" t="s">
        <v>8</v>
      </c>
      <c r="J8" s="140"/>
      <c r="K8" s="136" t="s">
        <v>9</v>
      </c>
      <c r="L8" s="148"/>
      <c r="M8" s="148"/>
      <c r="N8" s="148"/>
      <c r="O8" s="148"/>
      <c r="P8" s="137"/>
      <c r="Q8" s="140" t="s">
        <v>10</v>
      </c>
      <c r="R8" s="140"/>
      <c r="S8" s="140" t="s">
        <v>38</v>
      </c>
      <c r="T8" s="140"/>
      <c r="U8" s="138" t="s">
        <v>11</v>
      </c>
      <c r="V8" s="34" t="s">
        <v>0</v>
      </c>
      <c r="W8" s="34" t="s">
        <v>0</v>
      </c>
      <c r="X8" s="34" t="s">
        <v>0</v>
      </c>
      <c r="Y8" s="142" t="s">
        <v>12</v>
      </c>
    </row>
    <row r="9" spans="1:25" s="3" customFormat="1" ht="36" customHeight="1" x14ac:dyDescent="0.2">
      <c r="A9" s="135"/>
      <c r="B9" s="21" t="s">
        <v>13</v>
      </c>
      <c r="C9" s="21" t="s">
        <v>14</v>
      </c>
      <c r="D9" s="139"/>
      <c r="E9" s="140"/>
      <c r="F9" s="141"/>
      <c r="G9" s="139"/>
      <c r="H9" s="140"/>
      <c r="I9" s="20" t="s">
        <v>15</v>
      </c>
      <c r="J9" s="4" t="s">
        <v>16</v>
      </c>
      <c r="K9" s="145" t="s">
        <v>17</v>
      </c>
      <c r="L9" s="146"/>
      <c r="M9" s="147"/>
      <c r="N9" s="145" t="s">
        <v>18</v>
      </c>
      <c r="O9" s="146"/>
      <c r="P9" s="147"/>
      <c r="Q9" s="21" t="s">
        <v>19</v>
      </c>
      <c r="R9" s="21" t="s">
        <v>20</v>
      </c>
      <c r="S9" s="21" t="s">
        <v>21</v>
      </c>
      <c r="T9" s="21" t="s">
        <v>22</v>
      </c>
      <c r="U9" s="139"/>
      <c r="V9" s="35" t="s">
        <v>23</v>
      </c>
      <c r="W9" s="35" t="s">
        <v>24</v>
      </c>
      <c r="X9" s="35" t="s">
        <v>25</v>
      </c>
      <c r="Y9" s="143"/>
    </row>
    <row r="10" spans="1:25" s="3" customFormat="1" ht="36" customHeight="1" x14ac:dyDescent="0.2">
      <c r="A10" s="22"/>
      <c r="B10" s="21"/>
      <c r="C10" s="21"/>
      <c r="D10" s="18"/>
      <c r="E10" s="21"/>
      <c r="F10" s="19"/>
      <c r="G10" s="18"/>
      <c r="H10" s="21"/>
      <c r="I10" s="20"/>
      <c r="J10" s="4"/>
      <c r="K10" s="21" t="s">
        <v>34</v>
      </c>
      <c r="L10" s="21" t="s">
        <v>35</v>
      </c>
      <c r="M10" s="21" t="s">
        <v>36</v>
      </c>
      <c r="N10" s="21" t="s">
        <v>34</v>
      </c>
      <c r="O10" s="21" t="s">
        <v>35</v>
      </c>
      <c r="P10" s="21" t="s">
        <v>36</v>
      </c>
      <c r="Q10" s="21"/>
      <c r="R10" s="21"/>
      <c r="S10" s="21"/>
      <c r="T10" s="21"/>
      <c r="U10" s="18"/>
      <c r="V10" s="36"/>
      <c r="W10" s="36"/>
      <c r="X10" s="36"/>
      <c r="Y10" s="23"/>
    </row>
    <row r="11" spans="1:25" s="3" customFormat="1" ht="25.5" x14ac:dyDescent="0.2">
      <c r="A11" s="5"/>
      <c r="B11" s="5"/>
      <c r="C11" s="6"/>
      <c r="D11" s="90" t="s">
        <v>159</v>
      </c>
      <c r="E11" s="6"/>
      <c r="F11" s="7"/>
      <c r="G11" s="5"/>
      <c r="H11" s="7"/>
      <c r="I11" s="7"/>
      <c r="J11" s="7"/>
      <c r="K11" s="8"/>
      <c r="L11" s="8"/>
      <c r="M11" s="8"/>
      <c r="N11" s="8"/>
      <c r="O11" s="8"/>
      <c r="P11" s="8"/>
      <c r="Q11" s="9"/>
      <c r="R11" s="5"/>
      <c r="S11" s="37"/>
      <c r="T11" s="37"/>
      <c r="U11" s="5"/>
      <c r="V11" s="38"/>
      <c r="W11" s="38"/>
      <c r="X11" s="38"/>
      <c r="Y11" s="39"/>
    </row>
    <row r="12" spans="1:25" s="3" customFormat="1" ht="25.5" x14ac:dyDescent="0.2">
      <c r="A12" s="5">
        <v>1</v>
      </c>
      <c r="B12" s="5"/>
      <c r="C12" s="6"/>
      <c r="D12" s="48" t="s">
        <v>59</v>
      </c>
      <c r="E12" s="56" t="s">
        <v>65</v>
      </c>
      <c r="F12" s="55" t="s">
        <v>52</v>
      </c>
      <c r="G12" s="54" t="s">
        <v>27</v>
      </c>
      <c r="H12" s="54" t="s">
        <v>27</v>
      </c>
      <c r="I12" s="56">
        <v>98</v>
      </c>
      <c r="J12" s="56">
        <v>98</v>
      </c>
      <c r="K12" s="8"/>
      <c r="L12" s="8"/>
      <c r="M12" s="58">
        <v>1477909.07</v>
      </c>
      <c r="N12" s="8"/>
      <c r="O12" s="8"/>
      <c r="P12" s="58">
        <v>1477909.07</v>
      </c>
      <c r="Q12" s="83">
        <f t="shared" ref="Q12:Q17" si="0">J12/I12*100</f>
        <v>100</v>
      </c>
      <c r="R12" s="83">
        <f t="shared" ref="R12:R17" si="1">P12/M12*100</f>
        <v>100</v>
      </c>
      <c r="S12" s="60">
        <v>240</v>
      </c>
      <c r="T12" s="60">
        <v>240</v>
      </c>
      <c r="U12" s="61" t="s">
        <v>149</v>
      </c>
      <c r="V12" s="63">
        <f t="shared" ref="V12:V17" si="2">IFERROR((J12/I12)*100,0)</f>
        <v>100</v>
      </c>
      <c r="W12" s="63">
        <f t="shared" ref="W12:W17" si="3">IFERROR((T12/S12)*100,0)</f>
        <v>100</v>
      </c>
      <c r="X12" s="63">
        <f t="shared" ref="X12:X17" si="4">IFERROR(((N12+O12+P12)/(K12+L12+M12))*100,0)</f>
        <v>100</v>
      </c>
      <c r="Y12" s="39"/>
    </row>
    <row r="13" spans="1:25" s="3" customFormat="1" ht="51" x14ac:dyDescent="0.2">
      <c r="A13" s="5">
        <v>2</v>
      </c>
      <c r="B13" s="5"/>
      <c r="C13" s="6"/>
      <c r="D13" s="48" t="s">
        <v>60</v>
      </c>
      <c r="E13" s="56" t="s">
        <v>65</v>
      </c>
      <c r="F13" s="55" t="s">
        <v>52</v>
      </c>
      <c r="G13" s="54" t="s">
        <v>27</v>
      </c>
      <c r="H13" s="54" t="s">
        <v>27</v>
      </c>
      <c r="I13" s="55">
        <v>140</v>
      </c>
      <c r="J13" s="55">
        <v>140</v>
      </c>
      <c r="K13" s="8"/>
      <c r="L13" s="8"/>
      <c r="M13" s="58">
        <v>1054068.19</v>
      </c>
      <c r="N13" s="8"/>
      <c r="O13" s="8"/>
      <c r="P13" s="58">
        <v>1054068.19</v>
      </c>
      <c r="Q13" s="83">
        <f t="shared" si="0"/>
        <v>100</v>
      </c>
      <c r="R13" s="83">
        <f t="shared" si="1"/>
        <v>100</v>
      </c>
      <c r="S13" s="60">
        <v>240</v>
      </c>
      <c r="T13" s="60">
        <v>240</v>
      </c>
      <c r="U13" s="61" t="s">
        <v>149</v>
      </c>
      <c r="V13" s="63">
        <f t="shared" si="2"/>
        <v>100</v>
      </c>
      <c r="W13" s="63">
        <f t="shared" si="3"/>
        <v>100</v>
      </c>
      <c r="X13" s="63">
        <f t="shared" si="4"/>
        <v>100</v>
      </c>
      <c r="Y13" s="39"/>
    </row>
    <row r="14" spans="1:25" s="3" customFormat="1" ht="38.25" x14ac:dyDescent="0.2">
      <c r="A14" s="5">
        <v>3</v>
      </c>
      <c r="B14" s="5"/>
      <c r="C14" s="6"/>
      <c r="D14" s="48" t="s">
        <v>61</v>
      </c>
      <c r="E14" s="51" t="s">
        <v>66</v>
      </c>
      <c r="F14" s="55" t="s">
        <v>52</v>
      </c>
      <c r="G14" s="54" t="s">
        <v>27</v>
      </c>
      <c r="H14" s="54" t="s">
        <v>27</v>
      </c>
      <c r="I14" s="55">
        <v>90</v>
      </c>
      <c r="J14" s="55">
        <v>90</v>
      </c>
      <c r="K14" s="8"/>
      <c r="L14" s="8"/>
      <c r="M14" s="58">
        <v>4025229.28</v>
      </c>
      <c r="N14" s="8"/>
      <c r="O14" s="8"/>
      <c r="P14" s="58">
        <v>4025229.28</v>
      </c>
      <c r="Q14" s="83">
        <f t="shared" si="0"/>
        <v>100</v>
      </c>
      <c r="R14" s="83">
        <f t="shared" si="1"/>
        <v>100</v>
      </c>
      <c r="S14" s="60">
        <v>120</v>
      </c>
      <c r="T14" s="60">
        <v>120</v>
      </c>
      <c r="U14" s="61" t="s">
        <v>149</v>
      </c>
      <c r="V14" s="63">
        <f t="shared" si="2"/>
        <v>100</v>
      </c>
      <c r="W14" s="63">
        <f t="shared" si="3"/>
        <v>100</v>
      </c>
      <c r="X14" s="63">
        <f t="shared" si="4"/>
        <v>100</v>
      </c>
      <c r="Y14" s="39"/>
    </row>
    <row r="15" spans="1:25" s="3" customFormat="1" ht="25.5" x14ac:dyDescent="0.2">
      <c r="A15" s="5">
        <v>4</v>
      </c>
      <c r="B15" s="5"/>
      <c r="C15" s="6"/>
      <c r="D15" s="49" t="s">
        <v>62</v>
      </c>
      <c r="E15" s="52" t="s">
        <v>67</v>
      </c>
      <c r="F15" s="55" t="s">
        <v>52</v>
      </c>
      <c r="G15" s="54" t="s">
        <v>27</v>
      </c>
      <c r="H15" s="54" t="s">
        <v>27</v>
      </c>
      <c r="I15" s="55">
        <v>4</v>
      </c>
      <c r="J15" s="55">
        <v>4</v>
      </c>
      <c r="K15" s="8"/>
      <c r="L15" s="8"/>
      <c r="M15" s="58">
        <v>167302.39000000001</v>
      </c>
      <c r="N15" s="8"/>
      <c r="O15" s="8"/>
      <c r="P15" s="58">
        <v>167302.39000000001</v>
      </c>
      <c r="Q15" s="83">
        <f t="shared" si="0"/>
        <v>100</v>
      </c>
      <c r="R15" s="83">
        <f t="shared" si="1"/>
        <v>100</v>
      </c>
      <c r="S15" s="60">
        <v>120</v>
      </c>
      <c r="T15" s="60">
        <v>120</v>
      </c>
      <c r="U15" s="61" t="s">
        <v>149</v>
      </c>
      <c r="V15" s="63">
        <f t="shared" si="2"/>
        <v>100</v>
      </c>
      <c r="W15" s="63">
        <f t="shared" si="3"/>
        <v>100</v>
      </c>
      <c r="X15" s="63">
        <f t="shared" si="4"/>
        <v>100</v>
      </c>
      <c r="Y15" s="39"/>
    </row>
    <row r="16" spans="1:25" s="3" customFormat="1" ht="25.5" x14ac:dyDescent="0.2">
      <c r="A16" s="5">
        <v>5</v>
      </c>
      <c r="B16" s="5"/>
      <c r="C16" s="6"/>
      <c r="D16" s="49" t="s">
        <v>63</v>
      </c>
      <c r="E16" s="52" t="s">
        <v>68</v>
      </c>
      <c r="F16" s="55" t="s">
        <v>52</v>
      </c>
      <c r="G16" s="54" t="s">
        <v>27</v>
      </c>
      <c r="H16" s="54" t="s">
        <v>27</v>
      </c>
      <c r="I16" s="55">
        <v>24</v>
      </c>
      <c r="J16" s="55">
        <v>24</v>
      </c>
      <c r="K16" s="8"/>
      <c r="L16" s="8"/>
      <c r="M16" s="58">
        <v>209103.34</v>
      </c>
      <c r="N16" s="8"/>
      <c r="O16" s="8"/>
      <c r="P16" s="58">
        <v>209103.34</v>
      </c>
      <c r="Q16" s="83">
        <f t="shared" si="0"/>
        <v>100</v>
      </c>
      <c r="R16" s="83">
        <f t="shared" si="1"/>
        <v>100</v>
      </c>
      <c r="S16" s="60">
        <v>120</v>
      </c>
      <c r="T16" s="60">
        <v>120</v>
      </c>
      <c r="U16" s="61" t="s">
        <v>149</v>
      </c>
      <c r="V16" s="63">
        <f t="shared" si="2"/>
        <v>100</v>
      </c>
      <c r="W16" s="63">
        <f t="shared" si="3"/>
        <v>100</v>
      </c>
      <c r="X16" s="63">
        <f t="shared" si="4"/>
        <v>100</v>
      </c>
      <c r="Y16" s="39"/>
    </row>
    <row r="17" spans="1:25" s="3" customFormat="1" ht="38.25" x14ac:dyDescent="0.2">
      <c r="A17" s="5">
        <v>6</v>
      </c>
      <c r="B17" s="5"/>
      <c r="C17" s="6"/>
      <c r="D17" s="49" t="s">
        <v>64</v>
      </c>
      <c r="E17" s="52" t="s">
        <v>69</v>
      </c>
      <c r="F17" s="55" t="s">
        <v>52</v>
      </c>
      <c r="G17" s="54" t="s">
        <v>27</v>
      </c>
      <c r="H17" s="54" t="s">
        <v>27</v>
      </c>
      <c r="I17" s="55">
        <v>400</v>
      </c>
      <c r="J17" s="55">
        <v>400</v>
      </c>
      <c r="K17" s="8"/>
      <c r="L17" s="8"/>
      <c r="M17" s="58">
        <v>346646.24</v>
      </c>
      <c r="N17" s="8"/>
      <c r="O17" s="8"/>
      <c r="P17" s="58">
        <v>346646.24</v>
      </c>
      <c r="Q17" s="83">
        <f t="shared" si="0"/>
        <v>100</v>
      </c>
      <c r="R17" s="83">
        <f t="shared" si="1"/>
        <v>100</v>
      </c>
      <c r="S17" s="60">
        <v>240</v>
      </c>
      <c r="T17" s="60">
        <v>240</v>
      </c>
      <c r="U17" s="62" t="s">
        <v>246</v>
      </c>
      <c r="V17" s="63">
        <f t="shared" si="2"/>
        <v>100</v>
      </c>
      <c r="W17" s="63">
        <f t="shared" si="3"/>
        <v>100</v>
      </c>
      <c r="X17" s="63">
        <f t="shared" si="4"/>
        <v>100</v>
      </c>
      <c r="Y17" s="39"/>
    </row>
    <row r="18" spans="1:25" s="3" customFormat="1" ht="12" customHeight="1" x14ac:dyDescent="0.2">
      <c r="A18" s="24"/>
      <c r="B18" s="24"/>
      <c r="C18" s="26"/>
      <c r="D18" s="21" t="s">
        <v>40</v>
      </c>
      <c r="E18" s="145" t="s">
        <v>71</v>
      </c>
      <c r="F18" s="146"/>
      <c r="G18" s="146"/>
      <c r="H18" s="146"/>
      <c r="I18" s="147"/>
      <c r="J18" s="25"/>
      <c r="K18" s="27">
        <f>K3+K14+K17</f>
        <v>0</v>
      </c>
      <c r="L18" s="27">
        <f>L3+L14+L17</f>
        <v>0</v>
      </c>
      <c r="M18" s="59">
        <f>SUM(M12:M17)</f>
        <v>7280258.5099999988</v>
      </c>
      <c r="N18" s="27">
        <f>N3+N14+N17</f>
        <v>0</v>
      </c>
      <c r="O18" s="27">
        <f>O3+O14+O17</f>
        <v>0</v>
      </c>
      <c r="P18" s="59">
        <f>SUM(P12:P17)</f>
        <v>7280258.5099999988</v>
      </c>
      <c r="Q18" s="28"/>
      <c r="R18" s="24"/>
      <c r="S18" s="40"/>
      <c r="T18" s="40"/>
      <c r="U18" s="24"/>
      <c r="V18" s="24"/>
      <c r="W18" s="24"/>
      <c r="X18" s="24"/>
      <c r="Y18" s="24"/>
    </row>
    <row r="19" spans="1:25" s="3" customFormat="1" ht="25.5" x14ac:dyDescent="0.2">
      <c r="A19" s="5">
        <v>7</v>
      </c>
      <c r="B19" s="5"/>
      <c r="C19" s="6"/>
      <c r="D19" s="48" t="s">
        <v>72</v>
      </c>
      <c r="E19" s="55" t="s">
        <v>47</v>
      </c>
      <c r="F19" s="55" t="s">
        <v>52</v>
      </c>
      <c r="G19" s="54" t="s">
        <v>27</v>
      </c>
      <c r="H19" s="54" t="s">
        <v>27</v>
      </c>
      <c r="I19" s="55">
        <v>120</v>
      </c>
      <c r="J19" s="55">
        <v>120</v>
      </c>
      <c r="K19" s="8"/>
      <c r="L19" s="8"/>
      <c r="M19" s="58">
        <v>1134864.49</v>
      </c>
      <c r="N19" s="8"/>
      <c r="O19" s="8"/>
      <c r="P19" s="58">
        <v>1134864.49</v>
      </c>
      <c r="Q19" s="83">
        <f t="shared" ref="Q19:Q20" si="5">J19/I19*100</f>
        <v>100</v>
      </c>
      <c r="R19" s="83">
        <f t="shared" ref="R19:R20" si="6">P19/M19*100</f>
        <v>100</v>
      </c>
      <c r="S19" s="60">
        <v>240</v>
      </c>
      <c r="T19" s="60">
        <v>240</v>
      </c>
      <c r="U19" s="61" t="s">
        <v>152</v>
      </c>
      <c r="V19" s="63">
        <f t="shared" ref="V19:V20" si="7">IFERROR((J19/I19)*100,0)</f>
        <v>100</v>
      </c>
      <c r="W19" s="63">
        <f t="shared" ref="W19:W20" si="8">IFERROR((T19/S19)*100,0)</f>
        <v>100</v>
      </c>
      <c r="X19" s="63">
        <f t="shared" ref="X19:X20" si="9">IFERROR(((N19+O19+P19)/(K19+L19+M19))*100,0)</f>
        <v>100</v>
      </c>
      <c r="Y19" s="39"/>
    </row>
    <row r="20" spans="1:25" s="3" customFormat="1" ht="38.25" x14ac:dyDescent="0.2">
      <c r="A20" s="5">
        <v>8</v>
      </c>
      <c r="B20" s="5"/>
      <c r="C20" s="6"/>
      <c r="D20" s="48" t="s">
        <v>73</v>
      </c>
      <c r="E20" s="55" t="s">
        <v>74</v>
      </c>
      <c r="F20" s="55" t="s">
        <v>52</v>
      </c>
      <c r="G20" s="54" t="s">
        <v>27</v>
      </c>
      <c r="H20" s="54" t="s">
        <v>27</v>
      </c>
      <c r="I20" s="55">
        <v>30</v>
      </c>
      <c r="J20" s="55">
        <v>30</v>
      </c>
      <c r="K20" s="8"/>
      <c r="L20" s="8"/>
      <c r="M20" s="58">
        <v>884661.29</v>
      </c>
      <c r="N20" s="8"/>
      <c r="O20" s="8"/>
      <c r="P20" s="58">
        <v>884661.29</v>
      </c>
      <c r="Q20" s="83">
        <f t="shared" si="5"/>
        <v>100</v>
      </c>
      <c r="R20" s="83">
        <f t="shared" si="6"/>
        <v>100</v>
      </c>
      <c r="S20" s="60">
        <v>240</v>
      </c>
      <c r="T20" s="60">
        <v>240</v>
      </c>
      <c r="U20" s="61" t="s">
        <v>149</v>
      </c>
      <c r="V20" s="63">
        <f t="shared" si="7"/>
        <v>100</v>
      </c>
      <c r="W20" s="63">
        <f t="shared" si="8"/>
        <v>100</v>
      </c>
      <c r="X20" s="63">
        <f t="shared" si="9"/>
        <v>100</v>
      </c>
      <c r="Y20" s="39"/>
    </row>
    <row r="21" spans="1:25" s="3" customFormat="1" ht="12" customHeight="1" x14ac:dyDescent="0.2">
      <c r="A21" s="24"/>
      <c r="B21" s="24"/>
      <c r="C21" s="26"/>
      <c r="D21" s="21" t="s">
        <v>40</v>
      </c>
      <c r="E21" s="145" t="s">
        <v>46</v>
      </c>
      <c r="F21" s="146"/>
      <c r="G21" s="146"/>
      <c r="H21" s="146"/>
      <c r="I21" s="147"/>
      <c r="J21" s="25"/>
      <c r="K21" s="27">
        <v>0</v>
      </c>
      <c r="L21" s="27">
        <v>0</v>
      </c>
      <c r="M21" s="59">
        <f>SUM(M19:M20)</f>
        <v>2019525.78</v>
      </c>
      <c r="N21" s="27">
        <v>0</v>
      </c>
      <c r="O21" s="27">
        <v>0</v>
      </c>
      <c r="P21" s="59">
        <f>SUM(P19:P20)</f>
        <v>2019525.78</v>
      </c>
      <c r="Q21" s="28"/>
      <c r="R21" s="24"/>
      <c r="S21" s="40"/>
      <c r="T21" s="40"/>
      <c r="U21" s="24"/>
      <c r="V21" s="24"/>
      <c r="W21" s="24"/>
      <c r="X21" s="24"/>
      <c r="Y21" s="24"/>
    </row>
    <row r="22" spans="1:25" s="3" customFormat="1" ht="12" x14ac:dyDescent="0.2">
      <c r="A22" s="5"/>
      <c r="B22" s="5"/>
      <c r="C22" s="6"/>
      <c r="D22" s="6"/>
      <c r="E22" s="6"/>
      <c r="F22" s="7"/>
      <c r="G22" s="5"/>
      <c r="H22" s="7"/>
      <c r="I22" s="7"/>
      <c r="J22" s="7"/>
      <c r="K22" s="8"/>
      <c r="L22" s="8"/>
      <c r="M22" s="8"/>
      <c r="N22" s="8"/>
      <c r="O22" s="8"/>
      <c r="P22" s="8"/>
      <c r="Q22" s="9"/>
      <c r="R22" s="5"/>
      <c r="S22" s="37"/>
      <c r="T22" s="37"/>
      <c r="U22" s="5"/>
      <c r="V22" s="38"/>
      <c r="W22" s="38"/>
      <c r="X22" s="38"/>
      <c r="Y22" s="39"/>
    </row>
    <row r="23" spans="1:25" s="3" customFormat="1" ht="24" x14ac:dyDescent="0.2">
      <c r="A23" s="68"/>
      <c r="B23" s="68"/>
      <c r="C23" s="47"/>
      <c r="D23" s="91" t="s">
        <v>160</v>
      </c>
      <c r="E23" s="66"/>
      <c r="F23" s="69"/>
      <c r="G23" s="68"/>
      <c r="H23" s="69"/>
      <c r="I23" s="69"/>
      <c r="J23" s="69"/>
      <c r="K23" s="70"/>
      <c r="L23" s="70"/>
      <c r="M23" s="71">
        <f>M21+M18</f>
        <v>9299784.2899999991</v>
      </c>
      <c r="N23" s="70"/>
      <c r="O23" s="70"/>
      <c r="P23" s="71">
        <f>P21+P18</f>
        <v>9299784.2899999991</v>
      </c>
      <c r="Q23" s="72"/>
      <c r="R23" s="68"/>
      <c r="S23" s="73"/>
      <c r="T23" s="73"/>
      <c r="U23" s="68"/>
      <c r="V23" s="68"/>
      <c r="W23" s="68"/>
      <c r="X23" s="68"/>
      <c r="Y23" s="68"/>
    </row>
    <row r="24" spans="1:25" s="3" customFormat="1" ht="12" x14ac:dyDescent="0.2">
      <c r="A24" s="5"/>
      <c r="B24" s="5"/>
      <c r="C24" s="6"/>
      <c r="D24" s="6"/>
      <c r="E24" s="6"/>
      <c r="F24" s="7"/>
      <c r="G24" s="5"/>
      <c r="H24" s="7"/>
      <c r="I24" s="7"/>
      <c r="J24" s="7"/>
      <c r="K24" s="8"/>
      <c r="L24" s="8"/>
      <c r="M24" s="8"/>
      <c r="N24" s="8"/>
      <c r="O24" s="8"/>
      <c r="P24" s="8"/>
      <c r="Q24" s="9"/>
      <c r="R24" s="5"/>
      <c r="S24" s="37"/>
      <c r="T24" s="37"/>
      <c r="U24" s="5"/>
      <c r="V24" s="38"/>
      <c r="W24" s="38"/>
      <c r="X24" s="38"/>
      <c r="Y24" s="39"/>
    </row>
    <row r="25" spans="1:25" s="3" customFormat="1" ht="24.75" customHeight="1" x14ac:dyDescent="0.2">
      <c r="A25" s="5"/>
      <c r="B25" s="5"/>
      <c r="C25" s="6"/>
      <c r="D25" s="90" t="s">
        <v>161</v>
      </c>
      <c r="E25" s="6"/>
      <c r="F25" s="7"/>
      <c r="G25" s="5"/>
      <c r="H25" s="7"/>
      <c r="I25" s="7"/>
      <c r="J25" s="7"/>
      <c r="K25" s="8"/>
      <c r="L25" s="8"/>
      <c r="M25" s="8"/>
      <c r="N25" s="8"/>
      <c r="O25" s="8"/>
      <c r="P25" s="8"/>
      <c r="Q25" s="9"/>
      <c r="R25" s="5"/>
      <c r="S25" s="37"/>
      <c r="T25" s="37"/>
      <c r="U25" s="5"/>
      <c r="V25" s="38"/>
      <c r="W25" s="38"/>
      <c r="X25" s="38"/>
      <c r="Y25" s="39"/>
    </row>
    <row r="26" spans="1:25" s="3" customFormat="1" ht="24.75" customHeight="1" x14ac:dyDescent="0.2">
      <c r="A26" s="5">
        <v>9</v>
      </c>
      <c r="B26" s="5"/>
      <c r="C26" s="6"/>
      <c r="D26" s="53" t="s">
        <v>162</v>
      </c>
      <c r="E26" s="51" t="s">
        <v>90</v>
      </c>
      <c r="F26" s="55" t="s">
        <v>53</v>
      </c>
      <c r="G26" s="54" t="s">
        <v>27</v>
      </c>
      <c r="H26" s="54" t="s">
        <v>27</v>
      </c>
      <c r="I26" s="56">
        <v>1200</v>
      </c>
      <c r="J26" s="56">
        <v>1200</v>
      </c>
      <c r="K26" s="8"/>
      <c r="L26" s="8"/>
      <c r="M26" s="58">
        <v>382992.53</v>
      </c>
      <c r="N26" s="8"/>
      <c r="O26" s="8"/>
      <c r="P26" s="58">
        <v>382992.53</v>
      </c>
      <c r="Q26" s="83">
        <f>J26/I26*100</f>
        <v>100</v>
      </c>
      <c r="R26" s="83">
        <f>P26/M26*100</f>
        <v>100</v>
      </c>
      <c r="S26" s="55">
        <v>240</v>
      </c>
      <c r="T26" s="55">
        <v>240</v>
      </c>
      <c r="U26" s="61" t="s">
        <v>149</v>
      </c>
      <c r="V26" s="63">
        <f>IFERROR((J26/I26)*100,0)</f>
        <v>100</v>
      </c>
      <c r="W26" s="63">
        <f>IFERROR((T26/S26)*100,0)</f>
        <v>100</v>
      </c>
      <c r="X26" s="63">
        <f>IFERROR(((N26+O26+P26)/(K26+L26+M26))*100,0)</f>
        <v>100</v>
      </c>
      <c r="Y26" s="39"/>
    </row>
    <row r="27" spans="1:25" s="3" customFormat="1" ht="12" customHeight="1" x14ac:dyDescent="0.2">
      <c r="A27" s="24"/>
      <c r="B27" s="24"/>
      <c r="C27" s="26"/>
      <c r="D27" s="21" t="s">
        <v>40</v>
      </c>
      <c r="E27" s="145" t="s">
        <v>71</v>
      </c>
      <c r="F27" s="146"/>
      <c r="G27" s="146"/>
      <c r="H27" s="146"/>
      <c r="I27" s="147"/>
      <c r="J27" s="25"/>
      <c r="K27" s="27">
        <f>K12+K23+K26</f>
        <v>0</v>
      </c>
      <c r="L27" s="27">
        <f>L12+L23+L26</f>
        <v>0</v>
      </c>
      <c r="M27" s="59">
        <f>SUM(M26)</f>
        <v>382992.53</v>
      </c>
      <c r="N27" s="27">
        <f>N12+N23+N26</f>
        <v>0</v>
      </c>
      <c r="O27" s="27">
        <f>O12+O23+O26</f>
        <v>0</v>
      </c>
      <c r="P27" s="59">
        <f>SUM(P26)</f>
        <v>382992.53</v>
      </c>
      <c r="Q27" s="28"/>
      <c r="R27" s="24"/>
      <c r="S27" s="40"/>
      <c r="T27" s="40"/>
      <c r="U27" s="24"/>
      <c r="V27" s="24"/>
      <c r="W27" s="24"/>
      <c r="X27" s="24"/>
      <c r="Y27" s="24"/>
    </row>
    <row r="28" spans="1:25" s="3" customFormat="1" ht="12" x14ac:dyDescent="0.2">
      <c r="A28" s="5"/>
      <c r="B28" s="5"/>
      <c r="C28" s="6"/>
      <c r="D28" s="6"/>
      <c r="E28" s="6"/>
      <c r="F28" s="7"/>
      <c r="G28" s="5"/>
      <c r="H28" s="7"/>
      <c r="I28" s="7"/>
      <c r="J28" s="7"/>
      <c r="K28" s="8"/>
      <c r="L28" s="8"/>
      <c r="M28" s="8"/>
      <c r="N28" s="8"/>
      <c r="O28" s="8"/>
      <c r="P28" s="8"/>
      <c r="Q28" s="9"/>
      <c r="R28" s="5"/>
      <c r="S28" s="37"/>
      <c r="T28" s="37"/>
      <c r="U28" s="5"/>
      <c r="V28" s="38"/>
      <c r="W28" s="38"/>
      <c r="X28" s="38"/>
      <c r="Y28" s="39"/>
    </row>
    <row r="29" spans="1:25" s="3" customFormat="1" ht="24.75" customHeight="1" x14ac:dyDescent="0.2">
      <c r="A29" s="68"/>
      <c r="B29" s="68"/>
      <c r="C29" s="47"/>
      <c r="D29" s="91" t="s">
        <v>163</v>
      </c>
      <c r="E29" s="66"/>
      <c r="F29" s="69"/>
      <c r="G29" s="68"/>
      <c r="H29" s="69"/>
      <c r="I29" s="69"/>
      <c r="J29" s="69"/>
      <c r="K29" s="70"/>
      <c r="L29" s="70"/>
      <c r="M29" s="71">
        <f>M27+M24</f>
        <v>382992.53</v>
      </c>
      <c r="N29" s="70"/>
      <c r="O29" s="70"/>
      <c r="P29" s="71">
        <f>P27+P24</f>
        <v>382992.53</v>
      </c>
      <c r="Q29" s="72"/>
      <c r="R29" s="68"/>
      <c r="S29" s="73"/>
      <c r="T29" s="73"/>
      <c r="U29" s="68"/>
      <c r="V29" s="68"/>
      <c r="W29" s="68"/>
      <c r="X29" s="68"/>
      <c r="Y29" s="68"/>
    </row>
    <row r="30" spans="1:25" s="3" customFormat="1" ht="12" x14ac:dyDescent="0.2">
      <c r="A30" s="5"/>
      <c r="B30" s="5"/>
      <c r="C30" s="6"/>
      <c r="D30" s="6"/>
      <c r="E30" s="6"/>
      <c r="F30" s="7"/>
      <c r="G30" s="5"/>
      <c r="H30" s="7"/>
      <c r="I30" s="7"/>
      <c r="J30" s="7"/>
      <c r="K30" s="8"/>
      <c r="L30" s="8"/>
      <c r="M30" s="8"/>
      <c r="N30" s="8"/>
      <c r="O30" s="8"/>
      <c r="P30" s="8"/>
      <c r="Q30" s="9"/>
      <c r="R30" s="5"/>
      <c r="S30" s="37"/>
      <c r="T30" s="37"/>
      <c r="U30" s="5"/>
      <c r="V30" s="38"/>
      <c r="W30" s="38"/>
      <c r="X30" s="38"/>
      <c r="Y30" s="39"/>
    </row>
    <row r="31" spans="1:25" s="3" customFormat="1" ht="24.75" customHeight="1" x14ac:dyDescent="0.2">
      <c r="A31" s="5"/>
      <c r="B31" s="5"/>
      <c r="C31" s="6"/>
      <c r="D31" s="90" t="s">
        <v>164</v>
      </c>
      <c r="E31" s="6"/>
      <c r="F31" s="7"/>
      <c r="G31" s="5"/>
      <c r="H31" s="7"/>
      <c r="I31" s="7"/>
      <c r="J31" s="7"/>
      <c r="K31" s="8"/>
      <c r="L31" s="8"/>
      <c r="M31" s="8"/>
      <c r="N31" s="8"/>
      <c r="O31" s="8"/>
      <c r="P31" s="8"/>
      <c r="Q31" s="9"/>
      <c r="R31" s="5"/>
      <c r="S31" s="37"/>
      <c r="T31" s="37"/>
      <c r="U31" s="5"/>
      <c r="V31" s="38"/>
      <c r="W31" s="38"/>
      <c r="X31" s="38"/>
      <c r="Y31" s="39"/>
    </row>
    <row r="32" spans="1:25" s="3" customFormat="1" ht="25.5" x14ac:dyDescent="0.2">
      <c r="A32" s="5">
        <v>10</v>
      </c>
      <c r="B32" s="5"/>
      <c r="C32" s="6"/>
      <c r="D32" s="48" t="s">
        <v>103</v>
      </c>
      <c r="E32" s="56" t="s">
        <v>51</v>
      </c>
      <c r="F32" s="55" t="s">
        <v>53</v>
      </c>
      <c r="G32" s="54" t="s">
        <v>27</v>
      </c>
      <c r="H32" s="54" t="s">
        <v>27</v>
      </c>
      <c r="I32" s="56">
        <v>50</v>
      </c>
      <c r="J32" s="56">
        <v>50</v>
      </c>
      <c r="K32" s="8"/>
      <c r="L32" s="8"/>
      <c r="M32" s="58">
        <v>123514.08</v>
      </c>
      <c r="N32" s="8"/>
      <c r="O32" s="8"/>
      <c r="P32" s="58">
        <v>123514.08</v>
      </c>
      <c r="Q32" s="83">
        <f t="shared" ref="Q32:Q34" si="10">J32/I32*100</f>
        <v>100</v>
      </c>
      <c r="R32" s="83">
        <f t="shared" ref="R32:R34" si="11">P32/M32*100</f>
        <v>100</v>
      </c>
      <c r="S32" s="60">
        <v>240</v>
      </c>
      <c r="T32" s="60">
        <v>240</v>
      </c>
      <c r="U32" s="61" t="s">
        <v>247</v>
      </c>
      <c r="V32" s="63">
        <f t="shared" ref="V32:V34" si="12">IFERROR((J32/I32)*100,0)</f>
        <v>100</v>
      </c>
      <c r="W32" s="63">
        <f t="shared" ref="W32:W34" si="13">IFERROR((T32/S32)*100,0)</f>
        <v>100</v>
      </c>
      <c r="X32" s="63">
        <f t="shared" ref="X32:X34" si="14">IFERROR(((N32+O32+P32)/(K32+L32+M32))*100,0)</f>
        <v>100</v>
      </c>
      <c r="Y32" s="39"/>
    </row>
    <row r="33" spans="1:25" s="3" customFormat="1" ht="25.5" x14ac:dyDescent="0.2">
      <c r="A33" s="5">
        <v>11</v>
      </c>
      <c r="B33" s="5"/>
      <c r="C33" s="6"/>
      <c r="D33" s="49" t="s">
        <v>104</v>
      </c>
      <c r="E33" s="52" t="s">
        <v>106</v>
      </c>
      <c r="F33" s="55" t="s">
        <v>53</v>
      </c>
      <c r="G33" s="54" t="s">
        <v>27</v>
      </c>
      <c r="H33" s="54" t="s">
        <v>27</v>
      </c>
      <c r="I33" s="57">
        <v>32</v>
      </c>
      <c r="J33" s="57">
        <v>32</v>
      </c>
      <c r="K33" s="8"/>
      <c r="L33" s="8"/>
      <c r="M33" s="58">
        <v>99608.14</v>
      </c>
      <c r="N33" s="8"/>
      <c r="O33" s="8"/>
      <c r="P33" s="58">
        <v>99608.14</v>
      </c>
      <c r="Q33" s="83">
        <f t="shared" si="10"/>
        <v>100</v>
      </c>
      <c r="R33" s="83">
        <f t="shared" si="11"/>
        <v>100</v>
      </c>
      <c r="S33" s="60">
        <v>240</v>
      </c>
      <c r="T33" s="60">
        <v>240</v>
      </c>
      <c r="U33" s="62" t="s">
        <v>338</v>
      </c>
      <c r="V33" s="63">
        <f t="shared" si="12"/>
        <v>100</v>
      </c>
      <c r="W33" s="63">
        <f t="shared" si="13"/>
        <v>100</v>
      </c>
      <c r="X33" s="63">
        <f t="shared" si="14"/>
        <v>100</v>
      </c>
      <c r="Y33" s="39"/>
    </row>
    <row r="34" spans="1:25" s="3" customFormat="1" ht="34.5" customHeight="1" x14ac:dyDescent="0.2">
      <c r="A34" s="5">
        <v>12</v>
      </c>
      <c r="B34" s="5"/>
      <c r="C34" s="6"/>
      <c r="D34" s="48" t="s">
        <v>105</v>
      </c>
      <c r="E34" s="56" t="s">
        <v>107</v>
      </c>
      <c r="F34" s="55" t="s">
        <v>53</v>
      </c>
      <c r="G34" s="54" t="s">
        <v>27</v>
      </c>
      <c r="H34" s="54" t="s">
        <v>27</v>
      </c>
      <c r="I34" s="56">
        <v>20</v>
      </c>
      <c r="J34" s="56">
        <v>20</v>
      </c>
      <c r="K34" s="8"/>
      <c r="L34" s="8"/>
      <c r="M34" s="58">
        <v>71717.86</v>
      </c>
      <c r="N34" s="8"/>
      <c r="O34" s="8"/>
      <c r="P34" s="58">
        <v>71717.86</v>
      </c>
      <c r="Q34" s="83">
        <f t="shared" si="10"/>
        <v>100</v>
      </c>
      <c r="R34" s="83">
        <f t="shared" si="11"/>
        <v>100</v>
      </c>
      <c r="S34" s="60">
        <v>120</v>
      </c>
      <c r="T34" s="60">
        <v>120</v>
      </c>
      <c r="U34" s="61" t="s">
        <v>248</v>
      </c>
      <c r="V34" s="63">
        <f t="shared" si="12"/>
        <v>100</v>
      </c>
      <c r="W34" s="63">
        <f t="shared" si="13"/>
        <v>100</v>
      </c>
      <c r="X34" s="63">
        <f t="shared" si="14"/>
        <v>100</v>
      </c>
      <c r="Y34" s="39"/>
    </row>
    <row r="35" spans="1:25" s="3" customFormat="1" ht="25.5" x14ac:dyDescent="0.2">
      <c r="A35" s="5">
        <v>13</v>
      </c>
      <c r="B35" s="5"/>
      <c r="C35" s="6"/>
      <c r="D35" s="48" t="s">
        <v>165</v>
      </c>
      <c r="E35" s="56" t="s">
        <v>51</v>
      </c>
      <c r="F35" s="55" t="s">
        <v>53</v>
      </c>
      <c r="G35" s="54" t="s">
        <v>27</v>
      </c>
      <c r="H35" s="54" t="s">
        <v>27</v>
      </c>
      <c r="I35" s="56">
        <v>18</v>
      </c>
      <c r="J35" s="56">
        <v>18</v>
      </c>
      <c r="K35" s="8"/>
      <c r="L35" s="8"/>
      <c r="M35" s="58">
        <v>99874.82</v>
      </c>
      <c r="N35" s="8"/>
      <c r="O35" s="8"/>
      <c r="P35" s="58">
        <v>99874.82</v>
      </c>
      <c r="Q35" s="83">
        <f t="shared" ref="Q35" si="15">J35/I35*100</f>
        <v>100</v>
      </c>
      <c r="R35" s="83">
        <f t="shared" ref="R35" si="16">P35/M35*100</f>
        <v>100</v>
      </c>
      <c r="S35" s="60">
        <v>240</v>
      </c>
      <c r="T35" s="60">
        <v>240</v>
      </c>
      <c r="U35" s="61" t="s">
        <v>339</v>
      </c>
      <c r="V35" s="63">
        <f t="shared" ref="V35" si="17">IFERROR((J35/I35)*100,0)</f>
        <v>100</v>
      </c>
      <c r="W35" s="63">
        <f t="shared" ref="W35" si="18">IFERROR((T35/S35)*100,0)</f>
        <v>100</v>
      </c>
      <c r="X35" s="63">
        <f t="shared" ref="X35" si="19">IFERROR(((N35+O35+P35)/(K35+L35+M35))*100,0)</f>
        <v>100</v>
      </c>
      <c r="Y35" s="39"/>
    </row>
    <row r="36" spans="1:25" s="3" customFormat="1" ht="12" customHeight="1" x14ac:dyDescent="0.2">
      <c r="A36" s="24"/>
      <c r="B36" s="24"/>
      <c r="C36" s="26"/>
      <c r="D36" s="21" t="s">
        <v>40</v>
      </c>
      <c r="E36" s="145" t="s">
        <v>71</v>
      </c>
      <c r="F36" s="146"/>
      <c r="G36" s="146"/>
      <c r="H36" s="146"/>
      <c r="I36" s="147"/>
      <c r="J36" s="25"/>
      <c r="K36" s="27">
        <f>K13+K31+K34</f>
        <v>0</v>
      </c>
      <c r="L36" s="27">
        <f>L13+L31+L34</f>
        <v>0</v>
      </c>
      <c r="M36" s="59">
        <f>SUM(M32:M35)</f>
        <v>394714.9</v>
      </c>
      <c r="N36" s="27">
        <f>N13+N31+N34</f>
        <v>0</v>
      </c>
      <c r="O36" s="27">
        <f>O13+O31+O34</f>
        <v>0</v>
      </c>
      <c r="P36" s="59">
        <f>SUM(P32:P35)</f>
        <v>394714.9</v>
      </c>
      <c r="Q36" s="28"/>
      <c r="R36" s="24"/>
      <c r="S36" s="40"/>
      <c r="T36" s="40"/>
      <c r="U36" s="24"/>
      <c r="V36" s="24"/>
      <c r="W36" s="24"/>
      <c r="X36" s="24"/>
      <c r="Y36" s="24"/>
    </row>
    <row r="37" spans="1:25" s="3" customFormat="1" ht="12" x14ac:dyDescent="0.2">
      <c r="A37" s="5"/>
      <c r="B37" s="5"/>
      <c r="C37" s="6"/>
      <c r="D37" s="6"/>
      <c r="E37" s="6"/>
      <c r="F37" s="7"/>
      <c r="G37" s="5"/>
      <c r="H37" s="7"/>
      <c r="I37" s="7"/>
      <c r="J37" s="7"/>
      <c r="K37" s="8"/>
      <c r="L37" s="8"/>
      <c r="M37" s="8"/>
      <c r="N37" s="8"/>
      <c r="O37" s="8"/>
      <c r="P37" s="8"/>
      <c r="Q37" s="9"/>
      <c r="R37" s="5"/>
      <c r="S37" s="37"/>
      <c r="T37" s="37"/>
      <c r="U37" s="5"/>
      <c r="V37" s="38"/>
      <c r="W37" s="38"/>
      <c r="X37" s="38"/>
      <c r="Y37" s="39"/>
    </row>
    <row r="38" spans="1:25" s="3" customFormat="1" ht="26.25" customHeight="1" x14ac:dyDescent="0.2">
      <c r="A38" s="68"/>
      <c r="B38" s="68"/>
      <c r="C38" s="47"/>
      <c r="D38" s="66" t="s">
        <v>168</v>
      </c>
      <c r="E38" s="66"/>
      <c r="F38" s="69"/>
      <c r="G38" s="68"/>
      <c r="H38" s="69"/>
      <c r="I38" s="69"/>
      <c r="J38" s="69"/>
      <c r="K38" s="70"/>
      <c r="L38" s="70"/>
      <c r="M38" s="71">
        <f>M36</f>
        <v>394714.9</v>
      </c>
      <c r="N38" s="70"/>
      <c r="O38" s="70"/>
      <c r="P38" s="71">
        <f>P36</f>
        <v>394714.9</v>
      </c>
      <c r="Q38" s="72"/>
      <c r="R38" s="68"/>
      <c r="S38" s="73"/>
      <c r="T38" s="73"/>
      <c r="U38" s="68"/>
      <c r="V38" s="68"/>
      <c r="W38" s="68"/>
      <c r="X38" s="68"/>
      <c r="Y38" s="68"/>
    </row>
    <row r="39" spans="1:25" s="3" customFormat="1" ht="12" x14ac:dyDescent="0.2">
      <c r="A39" s="5"/>
      <c r="B39" s="5"/>
      <c r="C39" s="6"/>
      <c r="D39" s="6"/>
      <c r="E39" s="6"/>
      <c r="F39" s="7"/>
      <c r="G39" s="5"/>
      <c r="H39" s="7"/>
      <c r="I39" s="7"/>
      <c r="J39" s="7"/>
      <c r="K39" s="8"/>
      <c r="L39" s="8"/>
      <c r="M39" s="8"/>
      <c r="N39" s="8"/>
      <c r="O39" s="8"/>
      <c r="P39" s="8"/>
      <c r="Q39" s="9"/>
      <c r="R39" s="5"/>
      <c r="S39" s="37"/>
      <c r="T39" s="37"/>
      <c r="U39" s="5"/>
      <c r="V39" s="38"/>
      <c r="W39" s="38"/>
      <c r="X39" s="38"/>
      <c r="Y39" s="39"/>
    </row>
    <row r="40" spans="1:25" s="3" customFormat="1" ht="24.75" customHeight="1" x14ac:dyDescent="0.2">
      <c r="A40" s="5"/>
      <c r="B40" s="5"/>
      <c r="C40" s="6"/>
      <c r="D40" s="90" t="s">
        <v>166</v>
      </c>
      <c r="E40" s="6"/>
      <c r="F40" s="7"/>
      <c r="G40" s="5"/>
      <c r="H40" s="7"/>
      <c r="I40" s="7"/>
      <c r="J40" s="7"/>
      <c r="K40" s="8"/>
      <c r="L40" s="8"/>
      <c r="M40" s="8"/>
      <c r="N40" s="8"/>
      <c r="O40" s="8"/>
      <c r="P40" s="8"/>
      <c r="Q40" s="9"/>
      <c r="R40" s="5"/>
      <c r="S40" s="37"/>
      <c r="T40" s="37"/>
      <c r="U40" s="5"/>
      <c r="V40" s="38"/>
      <c r="W40" s="38"/>
      <c r="X40" s="38"/>
      <c r="Y40" s="39"/>
    </row>
    <row r="41" spans="1:25" s="3" customFormat="1" ht="25.5" x14ac:dyDescent="0.2">
      <c r="A41" s="5">
        <v>14</v>
      </c>
      <c r="B41" s="5"/>
      <c r="C41" s="6"/>
      <c r="D41" s="48" t="s">
        <v>41</v>
      </c>
      <c r="E41" s="51" t="s">
        <v>47</v>
      </c>
      <c r="F41" s="55" t="s">
        <v>53</v>
      </c>
      <c r="G41" s="54" t="s">
        <v>27</v>
      </c>
      <c r="H41" s="54" t="s">
        <v>27</v>
      </c>
      <c r="I41" s="56">
        <v>486</v>
      </c>
      <c r="J41" s="56">
        <v>486</v>
      </c>
      <c r="K41" s="8"/>
      <c r="L41" s="8"/>
      <c r="M41" s="58">
        <v>8271429.7599999998</v>
      </c>
      <c r="N41" s="8"/>
      <c r="O41" s="8"/>
      <c r="P41" s="58">
        <v>8136946.5800000001</v>
      </c>
      <c r="Q41" s="83">
        <f>J41/I41*100</f>
        <v>100</v>
      </c>
      <c r="R41" s="83">
        <f>P41/M41*100</f>
        <v>98.374124136913423</v>
      </c>
      <c r="S41" s="55">
        <v>300</v>
      </c>
      <c r="T41" s="55">
        <v>300</v>
      </c>
      <c r="U41" s="61" t="s">
        <v>149</v>
      </c>
      <c r="V41" s="63">
        <f>IFERROR((J41/I41)*100,0)</f>
        <v>100</v>
      </c>
      <c r="W41" s="63">
        <f>IFERROR((T41/S41)*100,0)</f>
        <v>100</v>
      </c>
      <c r="X41" s="63">
        <f>IFERROR(((N41+O41+P41)/(K41+L41+M41))*100,0)</f>
        <v>98.374124136913423</v>
      </c>
      <c r="Y41" s="39"/>
    </row>
    <row r="42" spans="1:25" s="3" customFormat="1" ht="25.5" x14ac:dyDescent="0.2">
      <c r="A42" s="5">
        <v>15</v>
      </c>
      <c r="B42" s="5"/>
      <c r="C42" s="6"/>
      <c r="D42" s="48" t="s">
        <v>42</v>
      </c>
      <c r="E42" s="51" t="s">
        <v>48</v>
      </c>
      <c r="F42" s="55" t="s">
        <v>52</v>
      </c>
      <c r="G42" s="54" t="s">
        <v>27</v>
      </c>
      <c r="H42" s="54" t="s">
        <v>27</v>
      </c>
      <c r="I42" s="56">
        <v>420</v>
      </c>
      <c r="J42" s="56">
        <v>420</v>
      </c>
      <c r="K42" s="8"/>
      <c r="L42" s="8"/>
      <c r="M42" s="58">
        <v>1022166.1</v>
      </c>
      <c r="N42" s="8"/>
      <c r="O42" s="8"/>
      <c r="P42" s="58">
        <v>974866.1</v>
      </c>
      <c r="Q42" s="83">
        <f t="shared" ref="Q42:Q44" si="20">J42/I42*100</f>
        <v>100</v>
      </c>
      <c r="R42" s="83">
        <f t="shared" ref="R42:R44" si="21">P42/M42*100</f>
        <v>95.372572031101399</v>
      </c>
      <c r="S42" s="55">
        <v>60</v>
      </c>
      <c r="T42" s="55">
        <v>60</v>
      </c>
      <c r="U42" s="61" t="s">
        <v>54</v>
      </c>
      <c r="V42" s="63">
        <f>IFERROR((J42/I42)*100,0)</f>
        <v>100</v>
      </c>
      <c r="W42" s="63">
        <f t="shared" ref="W42:W44" si="22">IFERROR((T42/S42)*100,0)</f>
        <v>100</v>
      </c>
      <c r="X42" s="63">
        <f>IFERROR(((N42+O42+P42)/(K42+L42+M42))*100,0)</f>
        <v>95.372572031101399</v>
      </c>
      <c r="Y42" s="39"/>
    </row>
    <row r="43" spans="1:25" s="3" customFormat="1" ht="25.5" x14ac:dyDescent="0.2">
      <c r="A43" s="5">
        <v>16</v>
      </c>
      <c r="B43" s="5"/>
      <c r="C43" s="6"/>
      <c r="D43" s="48" t="s">
        <v>43</v>
      </c>
      <c r="E43" s="51" t="s">
        <v>49</v>
      </c>
      <c r="F43" s="55" t="s">
        <v>52</v>
      </c>
      <c r="G43" s="54" t="s">
        <v>27</v>
      </c>
      <c r="H43" s="54" t="s">
        <v>27</v>
      </c>
      <c r="I43" s="57">
        <v>8</v>
      </c>
      <c r="J43" s="57">
        <v>8</v>
      </c>
      <c r="K43" s="8"/>
      <c r="L43" s="8"/>
      <c r="M43" s="58">
        <v>979683.98</v>
      </c>
      <c r="N43" s="8"/>
      <c r="O43" s="8"/>
      <c r="P43" s="58">
        <v>979683.98</v>
      </c>
      <c r="Q43" s="83">
        <f t="shared" si="20"/>
        <v>100</v>
      </c>
      <c r="R43" s="83">
        <f t="shared" si="21"/>
        <v>100</v>
      </c>
      <c r="S43" s="57">
        <v>80</v>
      </c>
      <c r="T43" s="57">
        <v>80</v>
      </c>
      <c r="U43" s="62" t="s">
        <v>149</v>
      </c>
      <c r="V43" s="63">
        <f t="shared" ref="V43:V44" si="23">IFERROR((J43/I43)*100,0)</f>
        <v>100</v>
      </c>
      <c r="W43" s="63">
        <f t="shared" si="22"/>
        <v>100</v>
      </c>
      <c r="X43" s="63">
        <f t="shared" ref="X43:X44" si="24">IFERROR(((N43+O43+P43)/(K43+L43+M43))*100,0)</f>
        <v>100</v>
      </c>
      <c r="Y43" s="39"/>
    </row>
    <row r="44" spans="1:25" s="3" customFormat="1" ht="27" customHeight="1" x14ac:dyDescent="0.2">
      <c r="A44" s="5">
        <v>17</v>
      </c>
      <c r="B44" s="5"/>
      <c r="C44" s="6"/>
      <c r="D44" s="48" t="s">
        <v>249</v>
      </c>
      <c r="E44" s="52" t="s">
        <v>250</v>
      </c>
      <c r="F44" s="55" t="s">
        <v>52</v>
      </c>
      <c r="G44" s="54" t="s">
        <v>27</v>
      </c>
      <c r="H44" s="54" t="s">
        <v>27</v>
      </c>
      <c r="I44" s="57">
        <v>4</v>
      </c>
      <c r="J44" s="57">
        <v>4</v>
      </c>
      <c r="K44" s="8"/>
      <c r="L44" s="8"/>
      <c r="M44" s="58">
        <v>93500</v>
      </c>
      <c r="N44" s="8"/>
      <c r="O44" s="8"/>
      <c r="P44" s="58">
        <v>93500</v>
      </c>
      <c r="Q44" s="83">
        <f t="shared" si="20"/>
        <v>100</v>
      </c>
      <c r="R44" s="83">
        <f t="shared" si="21"/>
        <v>100</v>
      </c>
      <c r="S44" s="57">
        <v>80</v>
      </c>
      <c r="T44" s="57">
        <v>80</v>
      </c>
      <c r="U44" s="62" t="s">
        <v>149</v>
      </c>
      <c r="V44" s="63">
        <f t="shared" si="23"/>
        <v>100</v>
      </c>
      <c r="W44" s="63">
        <f t="shared" si="22"/>
        <v>100</v>
      </c>
      <c r="X44" s="63">
        <f t="shared" si="24"/>
        <v>100</v>
      </c>
      <c r="Y44" s="39"/>
    </row>
    <row r="45" spans="1:25" s="3" customFormat="1" ht="25.5" x14ac:dyDescent="0.2">
      <c r="A45" s="5">
        <v>18</v>
      </c>
      <c r="B45" s="5"/>
      <c r="C45" s="6"/>
      <c r="D45" s="48" t="s">
        <v>150</v>
      </c>
      <c r="E45" s="55" t="s">
        <v>151</v>
      </c>
      <c r="F45" s="55" t="s">
        <v>53</v>
      </c>
      <c r="G45" s="54" t="s">
        <v>27</v>
      </c>
      <c r="H45" s="54" t="s">
        <v>27</v>
      </c>
      <c r="I45" s="55">
        <v>12</v>
      </c>
      <c r="J45" s="55">
        <v>12</v>
      </c>
      <c r="K45" s="8"/>
      <c r="L45" s="8"/>
      <c r="M45" s="58">
        <v>1346500.62</v>
      </c>
      <c r="N45" s="8"/>
      <c r="O45" s="8"/>
      <c r="P45" s="58">
        <v>1346500.62</v>
      </c>
      <c r="Q45" s="83">
        <f t="shared" ref="Q45" si="25">J45/I45*100</f>
        <v>100</v>
      </c>
      <c r="R45" s="83">
        <f t="shared" ref="R45" si="26">P45/M45*100</f>
        <v>100</v>
      </c>
      <c r="S45" s="60">
        <v>12</v>
      </c>
      <c r="T45" s="60">
        <v>12</v>
      </c>
      <c r="U45" s="61" t="s">
        <v>149</v>
      </c>
      <c r="V45" s="63">
        <f t="shared" ref="V45" si="27">IFERROR((J45/I45)*100,0)</f>
        <v>100</v>
      </c>
      <c r="W45" s="63">
        <f t="shared" ref="W45" si="28">IFERROR((T45/S45)*100,0)</f>
        <v>100</v>
      </c>
      <c r="X45" s="63">
        <f t="shared" ref="X45" si="29">IFERROR(((N45+O45+P45)/(K45+L45+M45))*100,0)</f>
        <v>100</v>
      </c>
      <c r="Y45" s="39"/>
    </row>
    <row r="46" spans="1:25" s="3" customFormat="1" ht="12" customHeight="1" x14ac:dyDescent="0.2">
      <c r="A46" s="24"/>
      <c r="B46" s="24"/>
      <c r="C46" s="26"/>
      <c r="D46" s="21" t="s">
        <v>40</v>
      </c>
      <c r="E46" s="145" t="s">
        <v>46</v>
      </c>
      <c r="F46" s="146"/>
      <c r="G46" s="146"/>
      <c r="H46" s="146"/>
      <c r="I46" s="147"/>
      <c r="J46" s="25"/>
      <c r="K46" s="27">
        <v>0</v>
      </c>
      <c r="L46" s="27">
        <v>0</v>
      </c>
      <c r="M46" s="59">
        <f>SUM(M41:M45)</f>
        <v>11713280.460000001</v>
      </c>
      <c r="N46" s="27">
        <v>0</v>
      </c>
      <c r="O46" s="27">
        <v>0</v>
      </c>
      <c r="P46" s="59">
        <f>SUM(P41:P45)</f>
        <v>11531497.280000001</v>
      </c>
      <c r="Q46" s="28"/>
      <c r="R46" s="24"/>
      <c r="S46" s="40"/>
      <c r="T46" s="40"/>
      <c r="U46" s="24"/>
      <c r="V46" s="24"/>
      <c r="W46" s="24"/>
      <c r="X46" s="24"/>
      <c r="Y46" s="24"/>
    </row>
    <row r="47" spans="1:25" s="3" customFormat="1" ht="12" x14ac:dyDescent="0.2">
      <c r="A47" s="5"/>
      <c r="B47" s="5"/>
      <c r="C47" s="6"/>
      <c r="D47" s="6"/>
      <c r="E47" s="6"/>
      <c r="F47" s="7"/>
      <c r="G47" s="5"/>
      <c r="H47" s="7"/>
      <c r="I47" s="7"/>
      <c r="J47" s="7"/>
      <c r="K47" s="8"/>
      <c r="L47" s="8"/>
      <c r="M47" s="8"/>
      <c r="N47" s="8"/>
      <c r="O47" s="8"/>
      <c r="P47" s="8"/>
      <c r="Q47" s="9"/>
      <c r="R47" s="5"/>
      <c r="S47" s="37"/>
      <c r="T47" s="37"/>
      <c r="U47" s="5"/>
      <c r="V47" s="38"/>
      <c r="W47" s="38"/>
      <c r="X47" s="38"/>
      <c r="Y47" s="39"/>
    </row>
    <row r="48" spans="1:25" s="3" customFormat="1" ht="26.25" customHeight="1" x14ac:dyDescent="0.2">
      <c r="A48" s="68"/>
      <c r="B48" s="68"/>
      <c r="C48" s="47"/>
      <c r="D48" s="66" t="s">
        <v>167</v>
      </c>
      <c r="E48" s="66"/>
      <c r="F48" s="69"/>
      <c r="G48" s="68"/>
      <c r="H48" s="69"/>
      <c r="I48" s="69"/>
      <c r="J48" s="69"/>
      <c r="K48" s="70"/>
      <c r="L48" s="70"/>
      <c r="M48" s="71">
        <f>M46</f>
        <v>11713280.460000001</v>
      </c>
      <c r="N48" s="70"/>
      <c r="O48" s="70"/>
      <c r="P48" s="71">
        <f>P46</f>
        <v>11531497.280000001</v>
      </c>
      <c r="Q48" s="72"/>
      <c r="R48" s="68"/>
      <c r="S48" s="73"/>
      <c r="T48" s="73"/>
      <c r="U48" s="68"/>
      <c r="V48" s="68"/>
      <c r="W48" s="68"/>
      <c r="X48" s="68"/>
      <c r="Y48" s="68"/>
    </row>
    <row r="49" spans="1:25" s="3" customFormat="1" ht="12" x14ac:dyDescent="0.2">
      <c r="A49" s="5"/>
      <c r="B49" s="5"/>
      <c r="C49" s="6"/>
      <c r="D49" s="6"/>
      <c r="E49" s="6"/>
      <c r="F49" s="7"/>
      <c r="G49" s="5"/>
      <c r="H49" s="7"/>
      <c r="I49" s="7"/>
      <c r="J49" s="7"/>
      <c r="K49" s="8"/>
      <c r="L49" s="8"/>
      <c r="M49" s="8"/>
      <c r="N49" s="8"/>
      <c r="O49" s="8"/>
      <c r="P49" s="8"/>
      <c r="Q49" s="9"/>
      <c r="R49" s="5"/>
      <c r="S49" s="37"/>
      <c r="T49" s="37"/>
      <c r="U49" s="5"/>
      <c r="V49" s="38"/>
      <c r="W49" s="38"/>
      <c r="X49" s="38"/>
      <c r="Y49" s="39"/>
    </row>
    <row r="50" spans="1:25" s="3" customFormat="1" ht="12" x14ac:dyDescent="0.2">
      <c r="A50" s="5"/>
      <c r="B50" s="5"/>
      <c r="C50" s="6"/>
      <c r="D50" s="6"/>
      <c r="E50" s="6"/>
      <c r="F50" s="7"/>
      <c r="G50" s="5"/>
      <c r="H50" s="7"/>
      <c r="I50" s="7"/>
      <c r="J50" s="7"/>
      <c r="K50" s="8"/>
      <c r="L50" s="8"/>
      <c r="M50" s="8"/>
      <c r="N50" s="8"/>
      <c r="O50" s="8"/>
      <c r="P50" s="8"/>
      <c r="Q50" s="9"/>
      <c r="R50" s="5"/>
      <c r="S50" s="37"/>
      <c r="T50" s="37"/>
      <c r="U50" s="5"/>
      <c r="V50" s="38"/>
      <c r="W50" s="38"/>
      <c r="X50" s="38"/>
      <c r="Y50" s="39"/>
    </row>
    <row r="51" spans="1:25" s="3" customFormat="1" ht="12" x14ac:dyDescent="0.2">
      <c r="A51" s="5"/>
      <c r="B51" s="5"/>
      <c r="C51" s="6"/>
      <c r="D51" s="6"/>
      <c r="E51" s="6"/>
      <c r="F51" s="7"/>
      <c r="G51" s="5"/>
      <c r="H51" s="7"/>
      <c r="I51" s="7"/>
      <c r="J51" s="7"/>
      <c r="K51" s="8"/>
      <c r="L51" s="8"/>
      <c r="M51" s="8"/>
      <c r="N51" s="8"/>
      <c r="O51" s="8"/>
      <c r="P51" s="8"/>
      <c r="Q51" s="9"/>
      <c r="R51" s="5"/>
      <c r="S51" s="37"/>
      <c r="T51" s="37"/>
      <c r="U51" s="5"/>
      <c r="V51" s="38"/>
      <c r="W51" s="38"/>
      <c r="X51" s="38"/>
      <c r="Y51" s="39"/>
    </row>
    <row r="52" spans="1:25" s="3" customFormat="1" ht="12" x14ac:dyDescent="0.2">
      <c r="A52" s="5"/>
      <c r="B52" s="5"/>
      <c r="C52" s="6"/>
      <c r="D52" s="6"/>
      <c r="E52" s="6"/>
      <c r="F52" s="7"/>
      <c r="G52" s="5"/>
      <c r="H52" s="7"/>
      <c r="I52" s="7"/>
      <c r="J52" s="7"/>
      <c r="K52" s="8"/>
      <c r="L52" s="8"/>
      <c r="M52" s="8"/>
      <c r="N52" s="8"/>
      <c r="O52" s="8"/>
      <c r="P52" s="8"/>
      <c r="Q52" s="9"/>
      <c r="R52" s="5"/>
      <c r="S52" s="37"/>
      <c r="T52" s="37"/>
      <c r="U52" s="5"/>
      <c r="V52" s="38"/>
      <c r="W52" s="38"/>
      <c r="X52" s="38"/>
      <c r="Y52" s="39"/>
    </row>
    <row r="53" spans="1:25" s="3" customFormat="1" ht="12" x14ac:dyDescent="0.2">
      <c r="A53" s="5"/>
      <c r="B53" s="5"/>
      <c r="C53" s="6"/>
      <c r="D53" s="6"/>
      <c r="E53" s="6"/>
      <c r="F53" s="7"/>
      <c r="G53" s="5"/>
      <c r="H53" s="7"/>
      <c r="I53" s="7"/>
      <c r="J53" s="7"/>
      <c r="K53" s="8"/>
      <c r="L53" s="8"/>
      <c r="M53" s="8"/>
      <c r="N53" s="8"/>
      <c r="O53" s="8"/>
      <c r="P53" s="8"/>
      <c r="Q53" s="9"/>
      <c r="R53" s="5"/>
      <c r="S53" s="37"/>
      <c r="T53" s="37"/>
      <c r="U53" s="5"/>
      <c r="V53" s="38"/>
      <c r="W53" s="38"/>
      <c r="X53" s="38"/>
      <c r="Y53" s="39"/>
    </row>
    <row r="54" spans="1:25" s="3" customFormat="1" ht="24.75" customHeight="1" x14ac:dyDescent="0.2">
      <c r="A54" s="5"/>
      <c r="B54" s="5"/>
      <c r="C54" s="6"/>
      <c r="D54" s="90" t="s">
        <v>169</v>
      </c>
      <c r="E54" s="6"/>
      <c r="F54" s="7"/>
      <c r="G54" s="5"/>
      <c r="H54" s="7"/>
      <c r="I54" s="7"/>
      <c r="J54" s="7"/>
      <c r="K54" s="8"/>
      <c r="L54" s="8"/>
      <c r="M54" s="8"/>
      <c r="N54" s="8"/>
      <c r="O54" s="8"/>
      <c r="P54" s="8"/>
      <c r="Q54" s="9"/>
      <c r="R54" s="5"/>
      <c r="S54" s="37"/>
      <c r="T54" s="37"/>
      <c r="U54" s="5"/>
      <c r="V54" s="38">
        <f>IFERROR((J54/I54)*100,0)</f>
        <v>0</v>
      </c>
      <c r="W54" s="38">
        <f>IFERROR((S54/T54)*100,0)</f>
        <v>0</v>
      </c>
      <c r="X54" s="38">
        <f>IFERROR(((N54+O54+P54)/(K54+L54+M54))*100,0)</f>
        <v>0</v>
      </c>
      <c r="Y54" s="39"/>
    </row>
    <row r="55" spans="1:25" s="3" customFormat="1" ht="12.75" x14ac:dyDescent="0.2">
      <c r="A55" s="5"/>
      <c r="B55" s="5"/>
      <c r="C55" s="6"/>
      <c r="D55" s="48"/>
      <c r="E55" s="53"/>
      <c r="F55" s="55"/>
      <c r="G55" s="54"/>
      <c r="H55" s="54"/>
      <c r="I55" s="55"/>
      <c r="J55" s="55"/>
      <c r="K55" s="8"/>
      <c r="L55" s="8"/>
      <c r="M55" s="58"/>
      <c r="N55" s="8"/>
      <c r="O55" s="8"/>
      <c r="P55" s="58"/>
      <c r="Q55" s="83"/>
      <c r="R55" s="83"/>
      <c r="S55" s="60"/>
      <c r="T55" s="60"/>
      <c r="U55" s="61"/>
      <c r="V55" s="63"/>
      <c r="W55" s="63"/>
      <c r="X55" s="63"/>
      <c r="Y55" s="39"/>
    </row>
    <row r="56" spans="1:25" s="3" customFormat="1" ht="25.5" x14ac:dyDescent="0.2">
      <c r="A56" s="5">
        <v>19</v>
      </c>
      <c r="B56" s="5"/>
      <c r="C56" s="6"/>
      <c r="D56" s="48" t="s">
        <v>44</v>
      </c>
      <c r="E56" s="53" t="s">
        <v>47</v>
      </c>
      <c r="F56" s="55" t="s">
        <v>52</v>
      </c>
      <c r="G56" s="54" t="s">
        <v>27</v>
      </c>
      <c r="H56" s="54" t="s">
        <v>27</v>
      </c>
      <c r="I56" s="55">
        <v>383</v>
      </c>
      <c r="J56" s="55">
        <v>383</v>
      </c>
      <c r="K56" s="8"/>
      <c r="L56" s="8"/>
      <c r="M56" s="58">
        <v>1005211.5</v>
      </c>
      <c r="N56" s="8"/>
      <c r="O56" s="8"/>
      <c r="P56" s="58">
        <v>1005211.5</v>
      </c>
      <c r="Q56" s="83">
        <f t="shared" ref="Q56:Q63" si="30">J56/I56*100</f>
        <v>100</v>
      </c>
      <c r="R56" s="83">
        <f t="shared" ref="R56:R63" si="31">P56/M56*100</f>
        <v>100</v>
      </c>
      <c r="S56" s="60">
        <v>240</v>
      </c>
      <c r="T56" s="60">
        <v>240</v>
      </c>
      <c r="U56" s="61" t="s">
        <v>152</v>
      </c>
      <c r="V56" s="63">
        <f t="shared" ref="V56:V63" si="32">IFERROR((J56/I56)*100,0)</f>
        <v>100</v>
      </c>
      <c r="W56" s="63">
        <f t="shared" ref="W56:W63" si="33">IFERROR((T56/S56)*100,0)</f>
        <v>100</v>
      </c>
      <c r="X56" s="63">
        <f t="shared" ref="X56:X63" si="34">IFERROR(((N56+O56+P56)/(K56+L56+M56))*100,0)</f>
        <v>100</v>
      </c>
      <c r="Y56" s="39"/>
    </row>
    <row r="57" spans="1:25" s="3" customFormat="1" ht="21" customHeight="1" x14ac:dyDescent="0.2">
      <c r="A57" s="24"/>
      <c r="B57" s="24"/>
      <c r="C57" s="26"/>
      <c r="D57" s="21" t="s">
        <v>40</v>
      </c>
      <c r="E57" s="145" t="s">
        <v>46</v>
      </c>
      <c r="F57" s="146"/>
      <c r="G57" s="146"/>
      <c r="H57" s="146"/>
      <c r="I57" s="147"/>
      <c r="J57" s="25"/>
      <c r="K57" s="27">
        <v>0</v>
      </c>
      <c r="L57" s="27">
        <v>0</v>
      </c>
      <c r="M57" s="59">
        <f>SUM(M56)</f>
        <v>1005211.5</v>
      </c>
      <c r="N57" s="27">
        <v>0</v>
      </c>
      <c r="O57" s="27">
        <v>0</v>
      </c>
      <c r="P57" s="59">
        <f>SUM(P56)</f>
        <v>1005211.5</v>
      </c>
      <c r="Q57" s="28"/>
      <c r="R57" s="24"/>
      <c r="S57" s="40"/>
      <c r="T57" s="40"/>
      <c r="U57" s="24"/>
      <c r="V57" s="24"/>
      <c r="W57" s="24"/>
      <c r="X57" s="24"/>
      <c r="Y57" s="24"/>
    </row>
    <row r="58" spans="1:25" s="3" customFormat="1" ht="12" x14ac:dyDescent="0.2">
      <c r="A58" s="5"/>
      <c r="B58" s="5"/>
      <c r="C58" s="6"/>
      <c r="D58" s="6"/>
      <c r="E58" s="6"/>
      <c r="F58" s="7"/>
      <c r="G58" s="5"/>
      <c r="H58" s="7"/>
      <c r="I58" s="7"/>
      <c r="J58" s="7"/>
      <c r="K58" s="8"/>
      <c r="L58" s="8"/>
      <c r="M58" s="8"/>
      <c r="N58" s="8"/>
      <c r="O58" s="8"/>
      <c r="P58" s="8"/>
      <c r="Q58" s="9"/>
      <c r="R58" s="5"/>
      <c r="S58" s="37"/>
      <c r="T58" s="37"/>
      <c r="U58" s="5"/>
      <c r="V58" s="38"/>
      <c r="W58" s="38"/>
      <c r="X58" s="38"/>
      <c r="Y58" s="39"/>
    </row>
    <row r="59" spans="1:25" s="3" customFormat="1" ht="26.25" customHeight="1" x14ac:dyDescent="0.2">
      <c r="A59" s="68"/>
      <c r="B59" s="68"/>
      <c r="C59" s="47"/>
      <c r="D59" s="66" t="s">
        <v>170</v>
      </c>
      <c r="E59" s="66"/>
      <c r="F59" s="69"/>
      <c r="G59" s="68"/>
      <c r="H59" s="69"/>
      <c r="I59" s="69"/>
      <c r="J59" s="69"/>
      <c r="K59" s="70"/>
      <c r="L59" s="70"/>
      <c r="M59" s="71">
        <f>M57</f>
        <v>1005211.5</v>
      </c>
      <c r="N59" s="70"/>
      <c r="O59" s="70"/>
      <c r="P59" s="71">
        <f>P57</f>
        <v>1005211.5</v>
      </c>
      <c r="Q59" s="72"/>
      <c r="R59" s="68"/>
      <c r="S59" s="73"/>
      <c r="T59" s="73"/>
      <c r="U59" s="68"/>
      <c r="V59" s="68"/>
      <c r="W59" s="68"/>
      <c r="X59" s="68"/>
      <c r="Y59" s="68"/>
    </row>
    <row r="60" spans="1:25" s="3" customFormat="1" ht="12" x14ac:dyDescent="0.2">
      <c r="A60" s="5"/>
      <c r="B60" s="5"/>
      <c r="C60" s="6"/>
      <c r="D60" s="6"/>
      <c r="E60" s="6"/>
      <c r="F60" s="7"/>
      <c r="G60" s="5"/>
      <c r="H60" s="7"/>
      <c r="I60" s="7"/>
      <c r="J60" s="7"/>
      <c r="K60" s="8"/>
      <c r="L60" s="8"/>
      <c r="M60" s="8"/>
      <c r="N60" s="8"/>
      <c r="O60" s="8"/>
      <c r="P60" s="8"/>
      <c r="Q60" s="9"/>
      <c r="R60" s="5"/>
      <c r="S60" s="37"/>
      <c r="T60" s="37"/>
      <c r="U60" s="5"/>
      <c r="V60" s="38"/>
      <c r="W60" s="38"/>
      <c r="X60" s="38"/>
      <c r="Y60" s="39"/>
    </row>
    <row r="61" spans="1:25" s="3" customFormat="1" ht="24.75" customHeight="1" x14ac:dyDescent="0.2">
      <c r="A61" s="5"/>
      <c r="B61" s="5"/>
      <c r="C61" s="6"/>
      <c r="D61" s="90" t="s">
        <v>171</v>
      </c>
      <c r="E61" s="6"/>
      <c r="F61" s="7"/>
      <c r="G61" s="5"/>
      <c r="H61" s="7"/>
      <c r="I61" s="7"/>
      <c r="J61" s="7"/>
      <c r="K61" s="8"/>
      <c r="L61" s="8"/>
      <c r="M61" s="8"/>
      <c r="N61" s="8"/>
      <c r="O61" s="8"/>
      <c r="P61" s="8"/>
      <c r="Q61" s="9"/>
      <c r="R61" s="5"/>
      <c r="S61" s="37"/>
      <c r="T61" s="37"/>
      <c r="U61" s="5"/>
      <c r="V61" s="38">
        <f>IFERROR((J61/I61)*100,0)</f>
        <v>0</v>
      </c>
      <c r="W61" s="38">
        <f>IFERROR((S61/T61)*100,0)</f>
        <v>0</v>
      </c>
      <c r="X61" s="38">
        <f>IFERROR(((N61+O61+P61)/(K61+L61+M61))*100,0)</f>
        <v>0</v>
      </c>
      <c r="Y61" s="39"/>
    </row>
    <row r="62" spans="1:25" s="3" customFormat="1" ht="25.5" x14ac:dyDescent="0.2">
      <c r="A62" s="5">
        <v>20</v>
      </c>
      <c r="B62" s="5"/>
      <c r="C62" s="6"/>
      <c r="D62" s="48" t="s">
        <v>172</v>
      </c>
      <c r="E62" s="54" t="s">
        <v>50</v>
      </c>
      <c r="F62" s="55" t="s">
        <v>53</v>
      </c>
      <c r="G62" s="54" t="s">
        <v>27</v>
      </c>
      <c r="H62" s="54" t="s">
        <v>27</v>
      </c>
      <c r="I62" s="55">
        <v>1</v>
      </c>
      <c r="J62" s="55">
        <v>1</v>
      </c>
      <c r="K62" s="8"/>
      <c r="L62" s="8"/>
      <c r="M62" s="58">
        <v>584204.56999999995</v>
      </c>
      <c r="N62" s="8"/>
      <c r="O62" s="8"/>
      <c r="P62" s="58">
        <v>584204.56999999995</v>
      </c>
      <c r="Q62" s="83">
        <f t="shared" ref="Q62" si="35">J62/I62*100</f>
        <v>100</v>
      </c>
      <c r="R62" s="83">
        <f t="shared" ref="R62" si="36">P62/M62*100</f>
        <v>100</v>
      </c>
      <c r="S62" s="60">
        <v>120</v>
      </c>
      <c r="T62" s="60">
        <v>120</v>
      </c>
      <c r="U62" s="61" t="s">
        <v>149</v>
      </c>
      <c r="V62" s="63">
        <f t="shared" ref="V62" si="37">IFERROR((J62/I62)*100,0)</f>
        <v>100</v>
      </c>
      <c r="W62" s="63">
        <f t="shared" ref="W62" si="38">IFERROR((T62/S62)*100,0)</f>
        <v>100</v>
      </c>
      <c r="X62" s="63">
        <f t="shared" ref="X62" si="39">IFERROR(((N62+O62+P62)/(K62+L62+M62))*100,0)</f>
        <v>100</v>
      </c>
      <c r="Y62" s="39"/>
    </row>
    <row r="63" spans="1:25" s="3" customFormat="1" ht="48" customHeight="1" x14ac:dyDescent="0.2">
      <c r="A63" s="5">
        <v>21</v>
      </c>
      <c r="B63" s="5"/>
      <c r="C63" s="6"/>
      <c r="D63" s="48" t="s">
        <v>45</v>
      </c>
      <c r="E63" s="54" t="s">
        <v>51</v>
      </c>
      <c r="F63" s="55" t="s">
        <v>53</v>
      </c>
      <c r="G63" s="54" t="s">
        <v>27</v>
      </c>
      <c r="H63" s="54" t="s">
        <v>27</v>
      </c>
      <c r="I63" s="55">
        <v>47</v>
      </c>
      <c r="J63" s="55">
        <v>47</v>
      </c>
      <c r="K63" s="8"/>
      <c r="L63" s="8"/>
      <c r="M63" s="58">
        <v>1026380.06</v>
      </c>
      <c r="N63" s="8"/>
      <c r="O63" s="8"/>
      <c r="P63" s="58">
        <v>1026380.06</v>
      </c>
      <c r="Q63" s="83">
        <f t="shared" si="30"/>
        <v>100</v>
      </c>
      <c r="R63" s="83">
        <f t="shared" si="31"/>
        <v>100</v>
      </c>
      <c r="S63" s="60">
        <v>240</v>
      </c>
      <c r="T63" s="60">
        <v>240</v>
      </c>
      <c r="U63" s="61" t="s">
        <v>149</v>
      </c>
      <c r="V63" s="63">
        <f t="shared" si="32"/>
        <v>100</v>
      </c>
      <c r="W63" s="63">
        <f t="shared" si="33"/>
        <v>100</v>
      </c>
      <c r="X63" s="63">
        <f t="shared" si="34"/>
        <v>100</v>
      </c>
      <c r="Y63" s="39"/>
    </row>
    <row r="64" spans="1:25" s="3" customFormat="1" ht="21.75" customHeight="1" x14ac:dyDescent="0.2">
      <c r="A64" s="24"/>
      <c r="B64" s="24"/>
      <c r="C64" s="26"/>
      <c r="D64" s="21" t="s">
        <v>40</v>
      </c>
      <c r="E64" s="21" t="s">
        <v>46</v>
      </c>
      <c r="F64" s="25"/>
      <c r="G64" s="24"/>
      <c r="H64" s="25"/>
      <c r="I64" s="25"/>
      <c r="J64" s="25"/>
      <c r="K64" s="27">
        <v>0</v>
      </c>
      <c r="L64" s="27">
        <v>0</v>
      </c>
      <c r="M64" s="59">
        <f>SUM(M62:M63)</f>
        <v>1610584.63</v>
      </c>
      <c r="N64" s="27">
        <v>0</v>
      </c>
      <c r="O64" s="27">
        <v>0</v>
      </c>
      <c r="P64" s="59">
        <f>SUM(P62:P63)</f>
        <v>1610584.63</v>
      </c>
      <c r="Q64" s="28"/>
      <c r="R64" s="24"/>
      <c r="S64" s="40"/>
      <c r="T64" s="40"/>
      <c r="U64" s="24"/>
      <c r="V64" s="24"/>
      <c r="W64" s="24"/>
      <c r="X64" s="24"/>
      <c r="Y64" s="24"/>
    </row>
    <row r="65" spans="1:25" s="3" customFormat="1" ht="12" x14ac:dyDescent="0.2">
      <c r="A65" s="5"/>
      <c r="B65" s="5"/>
      <c r="C65" s="6"/>
      <c r="D65" s="98"/>
      <c r="E65" s="98"/>
      <c r="F65" s="7"/>
      <c r="G65" s="5"/>
      <c r="H65" s="7"/>
      <c r="I65" s="7"/>
      <c r="J65" s="7"/>
      <c r="K65" s="99"/>
      <c r="L65" s="99"/>
      <c r="M65" s="100"/>
      <c r="N65" s="99"/>
      <c r="O65" s="99"/>
      <c r="P65" s="100"/>
      <c r="Q65" s="101"/>
      <c r="R65" s="5"/>
      <c r="S65" s="37"/>
      <c r="T65" s="37"/>
      <c r="U65" s="5"/>
      <c r="V65" s="102"/>
      <c r="W65" s="102"/>
      <c r="X65" s="102"/>
      <c r="Y65" s="5"/>
    </row>
    <row r="66" spans="1:25" s="3" customFormat="1" ht="26.25" customHeight="1" x14ac:dyDescent="0.2">
      <c r="A66" s="68"/>
      <c r="B66" s="68"/>
      <c r="C66" s="47"/>
      <c r="D66" s="66" t="s">
        <v>173</v>
      </c>
      <c r="E66" s="66"/>
      <c r="F66" s="69"/>
      <c r="G66" s="68"/>
      <c r="H66" s="69"/>
      <c r="I66" s="69"/>
      <c r="J66" s="69"/>
      <c r="K66" s="70"/>
      <c r="L66" s="70"/>
      <c r="M66" s="71">
        <f>M64</f>
        <v>1610584.63</v>
      </c>
      <c r="N66" s="70"/>
      <c r="O66" s="70"/>
      <c r="P66" s="71">
        <f>P64</f>
        <v>1610584.63</v>
      </c>
      <c r="Q66" s="72"/>
      <c r="R66" s="68"/>
      <c r="S66" s="73"/>
      <c r="T66" s="73"/>
      <c r="U66" s="68"/>
      <c r="V66" s="68"/>
      <c r="W66" s="68"/>
      <c r="X66" s="68"/>
      <c r="Y66" s="68"/>
    </row>
    <row r="67" spans="1:25" s="3" customFormat="1" ht="12" x14ac:dyDescent="0.2">
      <c r="A67" s="5"/>
      <c r="B67" s="5"/>
      <c r="C67" s="6"/>
      <c r="D67" s="6"/>
      <c r="E67" s="6"/>
      <c r="F67" s="7"/>
      <c r="G67" s="5"/>
      <c r="H67" s="7"/>
      <c r="I67" s="7"/>
      <c r="J67" s="7"/>
      <c r="K67" s="8"/>
      <c r="L67" s="8"/>
      <c r="M67" s="8"/>
      <c r="N67" s="8"/>
      <c r="O67" s="8"/>
      <c r="P67" s="8"/>
      <c r="Q67" s="9"/>
      <c r="R67" s="5"/>
      <c r="S67" s="37"/>
      <c r="T67" s="37"/>
      <c r="U67" s="5"/>
      <c r="V67" s="38"/>
      <c r="W67" s="38"/>
      <c r="X67" s="38"/>
      <c r="Y67" s="39"/>
    </row>
    <row r="68" spans="1:25" s="3" customFormat="1" ht="30" customHeight="1" x14ac:dyDescent="0.2">
      <c r="A68" s="5"/>
      <c r="B68" s="5"/>
      <c r="C68" s="6"/>
      <c r="D68" s="90" t="s">
        <v>174</v>
      </c>
      <c r="E68" s="6"/>
      <c r="F68" s="7"/>
      <c r="G68" s="5"/>
      <c r="H68" s="7"/>
      <c r="I68" s="7"/>
      <c r="J68" s="7"/>
      <c r="K68" s="8"/>
      <c r="L68" s="8"/>
      <c r="M68" s="8"/>
      <c r="N68" s="8"/>
      <c r="O68" s="8"/>
      <c r="P68" s="8"/>
      <c r="Q68" s="9"/>
      <c r="R68" s="5"/>
      <c r="S68" s="37"/>
      <c r="T68" s="37"/>
      <c r="U68" s="5"/>
      <c r="V68" s="38">
        <f>IFERROR((J68/I68)*100,0)</f>
        <v>0</v>
      </c>
      <c r="W68" s="38">
        <f>IFERROR((S68/T68)*100,0)</f>
        <v>0</v>
      </c>
      <c r="X68" s="38">
        <f>IFERROR(((N68+O68+P68)/(K68+L68+M68))*100,0)</f>
        <v>0</v>
      </c>
      <c r="Y68" s="39"/>
    </row>
    <row r="69" spans="1:25" s="3" customFormat="1" ht="25.5" x14ac:dyDescent="0.2">
      <c r="A69" s="5">
        <v>22</v>
      </c>
      <c r="B69" s="5"/>
      <c r="C69" s="6"/>
      <c r="D69" s="48" t="s">
        <v>84</v>
      </c>
      <c r="E69" s="55" t="s">
        <v>89</v>
      </c>
      <c r="F69" s="55" t="s">
        <v>52</v>
      </c>
      <c r="G69" s="54" t="s">
        <v>27</v>
      </c>
      <c r="H69" s="54" t="s">
        <v>27</v>
      </c>
      <c r="I69" s="56">
        <v>3</v>
      </c>
      <c r="J69" s="56">
        <v>3</v>
      </c>
      <c r="K69" s="8"/>
      <c r="L69" s="8"/>
      <c r="M69" s="58">
        <v>105293.24</v>
      </c>
      <c r="N69" s="8"/>
      <c r="O69" s="8"/>
      <c r="P69" s="58">
        <v>105293.24</v>
      </c>
      <c r="Q69" s="83">
        <f t="shared" ref="Q69:Q73" si="40">J69/I69*100</f>
        <v>100</v>
      </c>
      <c r="R69" s="83">
        <f t="shared" ref="R69:R73" si="41">P69/M69*100</f>
        <v>100</v>
      </c>
      <c r="S69" s="60">
        <v>120</v>
      </c>
      <c r="T69" s="60">
        <v>120</v>
      </c>
      <c r="U69" s="61" t="s">
        <v>149</v>
      </c>
      <c r="V69" s="63">
        <f t="shared" ref="V69:V73" si="42">IFERROR((J69/I69)*100,0)</f>
        <v>100</v>
      </c>
      <c r="W69" s="63">
        <f t="shared" ref="W69:W73" si="43">IFERROR((T69/S69)*100,0)</f>
        <v>100</v>
      </c>
      <c r="X69" s="63">
        <f t="shared" ref="X69:X73" si="44">IFERROR(((N69+O69+P69)/(K69+L69+M69))*100,0)</f>
        <v>100</v>
      </c>
      <c r="Y69" s="39"/>
    </row>
    <row r="70" spans="1:25" s="3" customFormat="1" ht="25.5" x14ac:dyDescent="0.2">
      <c r="A70" s="5">
        <v>23</v>
      </c>
      <c r="B70" s="5"/>
      <c r="C70" s="6"/>
      <c r="D70" s="49" t="s">
        <v>85</v>
      </c>
      <c r="E70" s="55" t="s">
        <v>89</v>
      </c>
      <c r="F70" s="55" t="s">
        <v>52</v>
      </c>
      <c r="G70" s="54" t="s">
        <v>27</v>
      </c>
      <c r="H70" s="54" t="s">
        <v>27</v>
      </c>
      <c r="I70" s="57">
        <v>3</v>
      </c>
      <c r="J70" s="57">
        <v>3</v>
      </c>
      <c r="K70" s="8"/>
      <c r="L70" s="8"/>
      <c r="M70" s="58">
        <v>104977.37</v>
      </c>
      <c r="N70" s="8"/>
      <c r="O70" s="8"/>
      <c r="P70" s="58">
        <v>104977.37</v>
      </c>
      <c r="Q70" s="83">
        <f t="shared" si="40"/>
        <v>100</v>
      </c>
      <c r="R70" s="83">
        <f t="shared" si="41"/>
        <v>100</v>
      </c>
      <c r="S70" s="60">
        <v>120</v>
      </c>
      <c r="T70" s="60">
        <v>120</v>
      </c>
      <c r="U70" s="61" t="s">
        <v>149</v>
      </c>
      <c r="V70" s="63">
        <f t="shared" si="42"/>
        <v>100</v>
      </c>
      <c r="W70" s="63">
        <f t="shared" si="43"/>
        <v>100</v>
      </c>
      <c r="X70" s="63">
        <f t="shared" si="44"/>
        <v>100</v>
      </c>
      <c r="Y70" s="39"/>
    </row>
    <row r="71" spans="1:25" s="3" customFormat="1" ht="25.5" x14ac:dyDescent="0.2">
      <c r="A71" s="5">
        <v>24</v>
      </c>
      <c r="B71" s="5"/>
      <c r="C71" s="6"/>
      <c r="D71" s="48" t="s">
        <v>86</v>
      </c>
      <c r="E71" s="55" t="s">
        <v>50</v>
      </c>
      <c r="F71" s="55" t="s">
        <v>52</v>
      </c>
      <c r="G71" s="54" t="s">
        <v>27</v>
      </c>
      <c r="H71" s="54" t="s">
        <v>27</v>
      </c>
      <c r="I71" s="55">
        <v>1</v>
      </c>
      <c r="J71" s="55">
        <v>1</v>
      </c>
      <c r="K71" s="8"/>
      <c r="L71" s="8"/>
      <c r="M71" s="58">
        <v>273848.34000000003</v>
      </c>
      <c r="N71" s="8"/>
      <c r="O71" s="8"/>
      <c r="P71" s="58">
        <v>273848.34000000003</v>
      </c>
      <c r="Q71" s="83">
        <f t="shared" si="40"/>
        <v>100</v>
      </c>
      <c r="R71" s="83">
        <f t="shared" si="41"/>
        <v>100</v>
      </c>
      <c r="S71" s="60">
        <v>120</v>
      </c>
      <c r="T71" s="60">
        <v>120</v>
      </c>
      <c r="U71" s="61" t="s">
        <v>149</v>
      </c>
      <c r="V71" s="63">
        <f t="shared" si="42"/>
        <v>100</v>
      </c>
      <c r="W71" s="63">
        <f t="shared" si="43"/>
        <v>100</v>
      </c>
      <c r="X71" s="63">
        <f t="shared" si="44"/>
        <v>100</v>
      </c>
      <c r="Y71" s="39"/>
    </row>
    <row r="72" spans="1:25" s="3" customFormat="1" ht="30" customHeight="1" x14ac:dyDescent="0.2">
      <c r="A72" s="5">
        <v>25</v>
      </c>
      <c r="B72" s="5"/>
      <c r="C72" s="6"/>
      <c r="D72" s="48" t="s">
        <v>87</v>
      </c>
      <c r="E72" s="55" t="s">
        <v>90</v>
      </c>
      <c r="F72" s="55" t="s">
        <v>52</v>
      </c>
      <c r="G72" s="54" t="s">
        <v>27</v>
      </c>
      <c r="H72" s="54" t="s">
        <v>27</v>
      </c>
      <c r="I72" s="55">
        <v>25</v>
      </c>
      <c r="J72" s="55">
        <v>25</v>
      </c>
      <c r="K72" s="8"/>
      <c r="L72" s="8"/>
      <c r="M72" s="58">
        <v>234219.06</v>
      </c>
      <c r="N72" s="8"/>
      <c r="O72" s="8"/>
      <c r="P72" s="58">
        <v>234219.06</v>
      </c>
      <c r="Q72" s="83">
        <f t="shared" si="40"/>
        <v>100</v>
      </c>
      <c r="R72" s="83">
        <f t="shared" si="41"/>
        <v>100</v>
      </c>
      <c r="S72" s="60">
        <v>120</v>
      </c>
      <c r="T72" s="60">
        <v>120</v>
      </c>
      <c r="U72" s="61" t="s">
        <v>153</v>
      </c>
      <c r="V72" s="63">
        <f t="shared" si="42"/>
        <v>100</v>
      </c>
      <c r="W72" s="63">
        <f t="shared" si="43"/>
        <v>100</v>
      </c>
      <c r="X72" s="63">
        <f t="shared" si="44"/>
        <v>100</v>
      </c>
      <c r="Y72" s="39"/>
    </row>
    <row r="73" spans="1:25" s="3" customFormat="1" ht="32.25" customHeight="1" x14ac:dyDescent="0.2">
      <c r="A73" s="5">
        <v>26</v>
      </c>
      <c r="B73" s="5"/>
      <c r="C73" s="6"/>
      <c r="D73" s="48" t="s">
        <v>88</v>
      </c>
      <c r="E73" s="55" t="s">
        <v>50</v>
      </c>
      <c r="F73" s="55" t="s">
        <v>52</v>
      </c>
      <c r="G73" s="54" t="s">
        <v>27</v>
      </c>
      <c r="H73" s="54" t="s">
        <v>27</v>
      </c>
      <c r="I73" s="55">
        <v>1</v>
      </c>
      <c r="J73" s="55">
        <v>1</v>
      </c>
      <c r="K73" s="8"/>
      <c r="L73" s="8"/>
      <c r="M73" s="58">
        <v>146922.72</v>
      </c>
      <c r="N73" s="8"/>
      <c r="O73" s="8"/>
      <c r="P73" s="58">
        <v>146922.72</v>
      </c>
      <c r="Q73" s="83">
        <f t="shared" si="40"/>
        <v>100</v>
      </c>
      <c r="R73" s="83">
        <f t="shared" si="41"/>
        <v>100</v>
      </c>
      <c r="S73" s="60">
        <v>240</v>
      </c>
      <c r="T73" s="60">
        <v>240</v>
      </c>
      <c r="U73" s="61" t="s">
        <v>149</v>
      </c>
      <c r="V73" s="63">
        <f t="shared" si="42"/>
        <v>100</v>
      </c>
      <c r="W73" s="63">
        <f t="shared" si="43"/>
        <v>100</v>
      </c>
      <c r="X73" s="63">
        <f t="shared" si="44"/>
        <v>100</v>
      </c>
      <c r="Y73" s="39"/>
    </row>
    <row r="74" spans="1:25" s="3" customFormat="1" ht="17.25" customHeight="1" x14ac:dyDescent="0.2">
      <c r="A74" s="24"/>
      <c r="B74" s="24"/>
      <c r="C74" s="26"/>
      <c r="D74" s="21" t="s">
        <v>40</v>
      </c>
      <c r="E74" s="145" t="s">
        <v>71</v>
      </c>
      <c r="F74" s="146"/>
      <c r="G74" s="146"/>
      <c r="H74" s="146"/>
      <c r="I74" s="147"/>
      <c r="J74" s="25"/>
      <c r="K74" s="27">
        <f>K57+K70+K73</f>
        <v>0</v>
      </c>
      <c r="L74" s="27">
        <f>L57+L70+L73</f>
        <v>0</v>
      </c>
      <c r="M74" s="59">
        <f>SUM(M69:M73)</f>
        <v>865260.73</v>
      </c>
      <c r="N74" s="27">
        <f>N57+N70+N73</f>
        <v>0</v>
      </c>
      <c r="O74" s="27">
        <f>O57+O70+O73</f>
        <v>0</v>
      </c>
      <c r="P74" s="59">
        <f>SUM(P69:P73)</f>
        <v>865260.73</v>
      </c>
      <c r="Q74" s="28"/>
      <c r="R74" s="24"/>
      <c r="S74" s="40"/>
      <c r="T74" s="40"/>
      <c r="U74" s="24"/>
      <c r="V74" s="24"/>
      <c r="W74" s="24"/>
      <c r="X74" s="24"/>
      <c r="Y74" s="24"/>
    </row>
    <row r="75" spans="1:25" s="3" customFormat="1" ht="12" x14ac:dyDescent="0.2">
      <c r="A75" s="5"/>
      <c r="B75" s="5"/>
      <c r="C75" s="6"/>
      <c r="D75" s="6"/>
      <c r="E75" s="6"/>
      <c r="F75" s="7"/>
      <c r="G75" s="5"/>
      <c r="H75" s="7"/>
      <c r="I75" s="7"/>
      <c r="J75" s="7"/>
      <c r="K75" s="8"/>
      <c r="L75" s="8"/>
      <c r="M75" s="8"/>
      <c r="N75" s="8"/>
      <c r="O75" s="8"/>
      <c r="P75" s="8"/>
      <c r="Q75" s="9"/>
      <c r="R75" s="5"/>
      <c r="S75" s="37"/>
      <c r="T75" s="37"/>
      <c r="U75" s="5"/>
      <c r="V75" s="38"/>
      <c r="W75" s="38"/>
      <c r="X75" s="38"/>
      <c r="Y75" s="39"/>
    </row>
    <row r="76" spans="1:25" s="3" customFormat="1" ht="24" x14ac:dyDescent="0.2">
      <c r="A76" s="68"/>
      <c r="B76" s="68"/>
      <c r="C76" s="47"/>
      <c r="D76" s="66" t="s">
        <v>175</v>
      </c>
      <c r="E76" s="66"/>
      <c r="F76" s="69"/>
      <c r="G76" s="68"/>
      <c r="H76" s="69"/>
      <c r="I76" s="69"/>
      <c r="J76" s="69"/>
      <c r="K76" s="70"/>
      <c r="L76" s="70"/>
      <c r="M76" s="71">
        <f>M74</f>
        <v>865260.73</v>
      </c>
      <c r="N76" s="70"/>
      <c r="O76" s="70"/>
      <c r="P76" s="71">
        <f>P74</f>
        <v>865260.73</v>
      </c>
      <c r="Q76" s="72"/>
      <c r="R76" s="68"/>
      <c r="S76" s="73"/>
      <c r="T76" s="73"/>
      <c r="U76" s="68"/>
      <c r="V76" s="68"/>
      <c r="W76" s="68"/>
      <c r="X76" s="68"/>
      <c r="Y76" s="68"/>
    </row>
    <row r="77" spans="1:25" s="3" customFormat="1" ht="12" x14ac:dyDescent="0.2">
      <c r="A77" s="5"/>
      <c r="B77" s="5"/>
      <c r="C77" s="6"/>
      <c r="D77" s="6"/>
      <c r="E77" s="6"/>
      <c r="F77" s="7"/>
      <c r="G77" s="5"/>
      <c r="H77" s="7"/>
      <c r="I77" s="7"/>
      <c r="J77" s="7"/>
      <c r="K77" s="8"/>
      <c r="L77" s="8"/>
      <c r="M77" s="8"/>
      <c r="N77" s="8"/>
      <c r="O77" s="8"/>
      <c r="P77" s="8"/>
      <c r="Q77" s="9"/>
      <c r="R77" s="5"/>
      <c r="S77" s="37"/>
      <c r="T77" s="37"/>
      <c r="U77" s="5"/>
      <c r="V77" s="38"/>
      <c r="W77" s="38"/>
      <c r="X77" s="38"/>
      <c r="Y77" s="39"/>
    </row>
    <row r="78" spans="1:25" s="3" customFormat="1" ht="30" customHeight="1" x14ac:dyDescent="0.2">
      <c r="A78" s="5"/>
      <c r="B78" s="5"/>
      <c r="C78" s="6"/>
      <c r="D78" s="90" t="s">
        <v>176</v>
      </c>
      <c r="E78" s="6"/>
      <c r="F78" s="7"/>
      <c r="G78" s="5"/>
      <c r="H78" s="7"/>
      <c r="I78" s="7"/>
      <c r="J78" s="7"/>
      <c r="K78" s="8"/>
      <c r="L78" s="8"/>
      <c r="M78" s="8"/>
      <c r="N78" s="8"/>
      <c r="O78" s="8"/>
      <c r="P78" s="8"/>
      <c r="Q78" s="9"/>
      <c r="R78" s="5"/>
      <c r="S78" s="37"/>
      <c r="T78" s="37"/>
      <c r="U78" s="5"/>
      <c r="V78" s="38"/>
      <c r="W78" s="38"/>
      <c r="X78" s="38"/>
      <c r="Y78" s="39"/>
    </row>
    <row r="79" spans="1:25" s="3" customFormat="1" ht="25.5" x14ac:dyDescent="0.2">
      <c r="A79" s="5">
        <v>27</v>
      </c>
      <c r="B79" s="5"/>
      <c r="C79" s="6"/>
      <c r="D79" s="48" t="s">
        <v>108</v>
      </c>
      <c r="E79" s="56" t="s">
        <v>51</v>
      </c>
      <c r="F79" s="55" t="s">
        <v>53</v>
      </c>
      <c r="G79" s="54" t="s">
        <v>27</v>
      </c>
      <c r="H79" s="54" t="s">
        <v>27</v>
      </c>
      <c r="I79" s="56">
        <v>20</v>
      </c>
      <c r="J79" s="56">
        <v>20</v>
      </c>
      <c r="K79" s="8"/>
      <c r="L79" s="8"/>
      <c r="M79" s="58">
        <v>136777.96</v>
      </c>
      <c r="N79" s="8"/>
      <c r="O79" s="8"/>
      <c r="P79" s="58">
        <v>136777.96</v>
      </c>
      <c r="Q79" s="83">
        <f t="shared" ref="Q79:Q83" si="45">J79/I79*100</f>
        <v>100</v>
      </c>
      <c r="R79" s="83">
        <f t="shared" ref="R79:R83" si="46">P79/M79*100</f>
        <v>100</v>
      </c>
      <c r="S79" s="60">
        <v>120</v>
      </c>
      <c r="T79" s="60">
        <v>120</v>
      </c>
      <c r="U79" s="61" t="s">
        <v>177</v>
      </c>
      <c r="V79" s="63">
        <f t="shared" ref="V79:V83" si="47">IFERROR((J79/I79)*100,0)</f>
        <v>100</v>
      </c>
      <c r="W79" s="63">
        <f t="shared" ref="W79:W83" si="48">IFERROR((T79/S79)*100,0)</f>
        <v>100</v>
      </c>
      <c r="X79" s="63">
        <f t="shared" ref="X79:X83" si="49">IFERROR(((N79+O79+P79)/(K79+L79+M79))*100,0)</f>
        <v>100</v>
      </c>
      <c r="Y79" s="39"/>
    </row>
    <row r="80" spans="1:25" s="3" customFormat="1" ht="30.75" customHeight="1" x14ac:dyDescent="0.2">
      <c r="A80" s="5">
        <v>28</v>
      </c>
      <c r="B80" s="5"/>
      <c r="C80" s="6"/>
      <c r="D80" s="49" t="s">
        <v>109</v>
      </c>
      <c r="E80" s="52" t="s">
        <v>106</v>
      </c>
      <c r="F80" s="55" t="s">
        <v>53</v>
      </c>
      <c r="G80" s="54" t="s">
        <v>27</v>
      </c>
      <c r="H80" s="54" t="s">
        <v>27</v>
      </c>
      <c r="I80" s="57">
        <v>40</v>
      </c>
      <c r="J80" s="57">
        <v>40</v>
      </c>
      <c r="K80" s="8"/>
      <c r="L80" s="8"/>
      <c r="M80" s="58">
        <v>125799.18</v>
      </c>
      <c r="N80" s="8"/>
      <c r="O80" s="8"/>
      <c r="P80" s="58">
        <v>125799.18</v>
      </c>
      <c r="Q80" s="83">
        <f t="shared" si="45"/>
        <v>100</v>
      </c>
      <c r="R80" s="83">
        <f t="shared" si="46"/>
        <v>100</v>
      </c>
      <c r="S80" s="60">
        <v>60</v>
      </c>
      <c r="T80" s="60">
        <v>60</v>
      </c>
      <c r="U80" s="62" t="s">
        <v>115</v>
      </c>
      <c r="V80" s="63">
        <f t="shared" si="47"/>
        <v>100</v>
      </c>
      <c r="W80" s="63">
        <f t="shared" si="48"/>
        <v>100</v>
      </c>
      <c r="X80" s="63">
        <f t="shared" si="49"/>
        <v>100</v>
      </c>
      <c r="Y80" s="39"/>
    </row>
    <row r="81" spans="1:25" s="3" customFormat="1" ht="30.75" customHeight="1" x14ac:dyDescent="0.2">
      <c r="A81" s="5">
        <v>29</v>
      </c>
      <c r="B81" s="5"/>
      <c r="C81" s="6"/>
      <c r="D81" s="48" t="s">
        <v>110</v>
      </c>
      <c r="E81" s="56" t="s">
        <v>113</v>
      </c>
      <c r="F81" s="55" t="s">
        <v>53</v>
      </c>
      <c r="G81" s="54" t="s">
        <v>27</v>
      </c>
      <c r="H81" s="54" t="s">
        <v>27</v>
      </c>
      <c r="I81" s="56">
        <v>2</v>
      </c>
      <c r="J81" s="56">
        <v>2</v>
      </c>
      <c r="K81" s="8"/>
      <c r="L81" s="8"/>
      <c r="M81" s="58">
        <v>74133.19</v>
      </c>
      <c r="N81" s="8"/>
      <c r="O81" s="8"/>
      <c r="P81" s="58">
        <v>74133.19</v>
      </c>
      <c r="Q81" s="83">
        <f t="shared" si="45"/>
        <v>100</v>
      </c>
      <c r="R81" s="83">
        <f t="shared" si="46"/>
        <v>100</v>
      </c>
      <c r="S81" s="60">
        <v>60</v>
      </c>
      <c r="T81" s="60">
        <v>60</v>
      </c>
      <c r="U81" s="61" t="s">
        <v>149</v>
      </c>
      <c r="V81" s="63">
        <f t="shared" si="47"/>
        <v>100</v>
      </c>
      <c r="W81" s="63">
        <f t="shared" si="48"/>
        <v>100</v>
      </c>
      <c r="X81" s="63">
        <f t="shared" si="49"/>
        <v>100</v>
      </c>
      <c r="Y81" s="39"/>
    </row>
    <row r="82" spans="1:25" s="3" customFormat="1" ht="45" customHeight="1" x14ac:dyDescent="0.2">
      <c r="A82" s="5">
        <v>30</v>
      </c>
      <c r="B82" s="5"/>
      <c r="C82" s="6"/>
      <c r="D82" s="48" t="s">
        <v>111</v>
      </c>
      <c r="E82" s="56" t="s">
        <v>107</v>
      </c>
      <c r="F82" s="55" t="s">
        <v>52</v>
      </c>
      <c r="G82" s="54" t="s">
        <v>27</v>
      </c>
      <c r="H82" s="54" t="s">
        <v>27</v>
      </c>
      <c r="I82" s="56">
        <v>20</v>
      </c>
      <c r="J82" s="56">
        <v>20</v>
      </c>
      <c r="K82" s="8"/>
      <c r="L82" s="8"/>
      <c r="M82" s="58">
        <v>70337.52</v>
      </c>
      <c r="N82" s="8"/>
      <c r="O82" s="8"/>
      <c r="P82" s="58">
        <v>70337.52</v>
      </c>
      <c r="Q82" s="83">
        <f t="shared" si="45"/>
        <v>100</v>
      </c>
      <c r="R82" s="83">
        <f t="shared" si="46"/>
        <v>100</v>
      </c>
      <c r="S82" s="60">
        <v>60</v>
      </c>
      <c r="T82" s="60">
        <v>60</v>
      </c>
      <c r="U82" s="61" t="s">
        <v>116</v>
      </c>
      <c r="V82" s="63">
        <f t="shared" si="47"/>
        <v>100</v>
      </c>
      <c r="W82" s="63">
        <f t="shared" si="48"/>
        <v>100</v>
      </c>
      <c r="X82" s="63">
        <f t="shared" si="49"/>
        <v>100</v>
      </c>
      <c r="Y82" s="39"/>
    </row>
    <row r="83" spans="1:25" s="3" customFormat="1" ht="32.25" customHeight="1" x14ac:dyDescent="0.2">
      <c r="A83" s="5">
        <v>31</v>
      </c>
      <c r="B83" s="5"/>
      <c r="C83" s="6"/>
      <c r="D83" s="48" t="s">
        <v>112</v>
      </c>
      <c r="E83" s="56" t="s">
        <v>114</v>
      </c>
      <c r="F83" s="55" t="s">
        <v>52</v>
      </c>
      <c r="G83" s="54" t="s">
        <v>27</v>
      </c>
      <c r="H83" s="54" t="s">
        <v>27</v>
      </c>
      <c r="I83" s="56">
        <v>6</v>
      </c>
      <c r="J83" s="56">
        <v>6</v>
      </c>
      <c r="K83" s="8"/>
      <c r="L83" s="8"/>
      <c r="M83" s="58">
        <v>62399.58</v>
      </c>
      <c r="N83" s="8"/>
      <c r="O83" s="8"/>
      <c r="P83" s="58">
        <v>62399.58</v>
      </c>
      <c r="Q83" s="83">
        <f t="shared" si="45"/>
        <v>100</v>
      </c>
      <c r="R83" s="83">
        <f t="shared" si="46"/>
        <v>100</v>
      </c>
      <c r="S83" s="60">
        <v>60</v>
      </c>
      <c r="T83" s="60">
        <v>60</v>
      </c>
      <c r="U83" s="61" t="s">
        <v>117</v>
      </c>
      <c r="V83" s="63">
        <f t="shared" si="47"/>
        <v>100</v>
      </c>
      <c r="W83" s="63">
        <f t="shared" si="48"/>
        <v>100</v>
      </c>
      <c r="X83" s="63">
        <f t="shared" si="49"/>
        <v>100</v>
      </c>
      <c r="Y83" s="39"/>
    </row>
    <row r="84" spans="1:25" s="3" customFormat="1" ht="18.75" customHeight="1" x14ac:dyDescent="0.2">
      <c r="A84" s="24"/>
      <c r="B84" s="24"/>
      <c r="C84" s="26"/>
      <c r="D84" s="21" t="s">
        <v>40</v>
      </c>
      <c r="E84" s="145" t="s">
        <v>71</v>
      </c>
      <c r="F84" s="146"/>
      <c r="G84" s="146"/>
      <c r="H84" s="146"/>
      <c r="I84" s="147"/>
      <c r="J84" s="25"/>
      <c r="K84" s="27">
        <f>K74+K80+K83</f>
        <v>0</v>
      </c>
      <c r="L84" s="27">
        <f>L74+L80+L83</f>
        <v>0</v>
      </c>
      <c r="M84" s="59">
        <f>SUM(M79:M83)</f>
        <v>469447.43000000005</v>
      </c>
      <c r="N84" s="27">
        <f>N74+N80+N83</f>
        <v>0</v>
      </c>
      <c r="O84" s="27">
        <f>O74+O80+O83</f>
        <v>0</v>
      </c>
      <c r="P84" s="59">
        <f>SUM(P79:P83)</f>
        <v>469447.43000000005</v>
      </c>
      <c r="Q84" s="28"/>
      <c r="R84" s="24"/>
      <c r="S84" s="40"/>
      <c r="T84" s="40"/>
      <c r="U84" s="24"/>
      <c r="V84" s="24"/>
      <c r="W84" s="24"/>
      <c r="X84" s="24"/>
      <c r="Y84" s="24"/>
    </row>
    <row r="85" spans="1:25" s="3" customFormat="1" ht="12" x14ac:dyDescent="0.2">
      <c r="A85" s="5"/>
      <c r="B85" s="5"/>
      <c r="C85" s="6"/>
      <c r="D85" s="6"/>
      <c r="E85" s="6"/>
      <c r="F85" s="7"/>
      <c r="G85" s="5"/>
      <c r="H85" s="7"/>
      <c r="I85" s="7"/>
      <c r="J85" s="7"/>
      <c r="K85" s="8"/>
      <c r="L85" s="8"/>
      <c r="M85" s="8"/>
      <c r="N85" s="8"/>
      <c r="O85" s="8"/>
      <c r="P85" s="8"/>
      <c r="Q85" s="9"/>
      <c r="R85" s="5"/>
      <c r="S85" s="37"/>
      <c r="T85" s="37"/>
      <c r="U85" s="5"/>
      <c r="V85" s="38"/>
      <c r="W85" s="38"/>
      <c r="X85" s="38"/>
      <c r="Y85" s="39"/>
    </row>
    <row r="86" spans="1:25" s="3" customFormat="1" ht="26.25" customHeight="1" x14ac:dyDescent="0.2">
      <c r="A86" s="68"/>
      <c r="B86" s="68"/>
      <c r="C86" s="47"/>
      <c r="D86" s="66" t="s">
        <v>178</v>
      </c>
      <c r="E86" s="66"/>
      <c r="F86" s="69"/>
      <c r="G86" s="68"/>
      <c r="H86" s="69"/>
      <c r="I86" s="69"/>
      <c r="J86" s="69"/>
      <c r="K86" s="70"/>
      <c r="L86" s="70"/>
      <c r="M86" s="71">
        <f>M84</f>
        <v>469447.43000000005</v>
      </c>
      <c r="N86" s="70"/>
      <c r="O86" s="70"/>
      <c r="P86" s="71">
        <f>P84</f>
        <v>469447.43000000005</v>
      </c>
      <c r="Q86" s="72"/>
      <c r="R86" s="68"/>
      <c r="S86" s="73"/>
      <c r="T86" s="73"/>
      <c r="U86" s="68"/>
      <c r="V86" s="68"/>
      <c r="W86" s="68"/>
      <c r="X86" s="68"/>
      <c r="Y86" s="68"/>
    </row>
    <row r="87" spans="1:25" s="3" customFormat="1" ht="12" x14ac:dyDescent="0.2">
      <c r="A87" s="5"/>
      <c r="B87" s="5"/>
      <c r="C87" s="6"/>
      <c r="D87" s="6"/>
      <c r="E87" s="6"/>
      <c r="F87" s="7"/>
      <c r="G87" s="5"/>
      <c r="H87" s="7"/>
      <c r="I87" s="7"/>
      <c r="J87" s="7"/>
      <c r="K87" s="8"/>
      <c r="L87" s="8"/>
      <c r="M87" s="8"/>
      <c r="N87" s="8"/>
      <c r="O87" s="8"/>
      <c r="P87" s="8"/>
      <c r="Q87" s="9"/>
      <c r="R87" s="5"/>
      <c r="S87" s="37"/>
      <c r="T87" s="37"/>
      <c r="U87" s="5"/>
      <c r="V87" s="38"/>
      <c r="W87" s="38"/>
      <c r="X87" s="38"/>
      <c r="Y87" s="39"/>
    </row>
    <row r="88" spans="1:25" s="3" customFormat="1" ht="31.5" customHeight="1" x14ac:dyDescent="0.2">
      <c r="A88" s="5"/>
      <c r="B88" s="5"/>
      <c r="C88" s="6"/>
      <c r="D88" s="90" t="s">
        <v>179</v>
      </c>
      <c r="E88" s="6"/>
      <c r="F88" s="7"/>
      <c r="G88" s="5"/>
      <c r="H88" s="7"/>
      <c r="I88" s="7"/>
      <c r="J88" s="7"/>
      <c r="K88" s="8"/>
      <c r="L88" s="8"/>
      <c r="M88" s="8"/>
      <c r="N88" s="8"/>
      <c r="O88" s="8"/>
      <c r="P88" s="8"/>
      <c r="Q88" s="9"/>
      <c r="R88" s="5"/>
      <c r="S88" s="37"/>
      <c r="T88" s="37"/>
      <c r="U88" s="5"/>
      <c r="V88" s="38"/>
      <c r="W88" s="38"/>
      <c r="X88" s="38"/>
      <c r="Y88" s="39"/>
    </row>
    <row r="89" spans="1:25" s="3" customFormat="1" ht="33" customHeight="1" x14ac:dyDescent="0.2">
      <c r="A89" s="5">
        <v>32</v>
      </c>
      <c r="B89" s="5"/>
      <c r="C89" s="6"/>
      <c r="D89" s="48" t="s">
        <v>123</v>
      </c>
      <c r="E89" s="56" t="s">
        <v>107</v>
      </c>
      <c r="F89" s="55" t="s">
        <v>52</v>
      </c>
      <c r="G89" s="54" t="s">
        <v>27</v>
      </c>
      <c r="H89" s="54" t="s">
        <v>27</v>
      </c>
      <c r="I89" s="56">
        <v>15</v>
      </c>
      <c r="J89" s="56">
        <v>15</v>
      </c>
      <c r="K89" s="8"/>
      <c r="L89" s="8"/>
      <c r="M89" s="58">
        <v>42247.81</v>
      </c>
      <c r="N89" s="8"/>
      <c r="O89" s="8"/>
      <c r="P89" s="58">
        <v>42247.81</v>
      </c>
      <c r="Q89" s="83">
        <f t="shared" ref="Q89" si="50">J89/I89*100</f>
        <v>100</v>
      </c>
      <c r="R89" s="83">
        <f t="shared" ref="R89" si="51">P89/M89*100</f>
        <v>100</v>
      </c>
      <c r="S89" s="60">
        <v>60</v>
      </c>
      <c r="T89" s="60">
        <v>60</v>
      </c>
      <c r="U89" s="61" t="s">
        <v>124</v>
      </c>
      <c r="V89" s="63">
        <f t="shared" ref="V89" si="52">IFERROR((J89/I89)*100,0)</f>
        <v>100</v>
      </c>
      <c r="W89" s="63">
        <f t="shared" ref="W89" si="53">IFERROR((T89/S89)*100,0)</f>
        <v>100</v>
      </c>
      <c r="X89" s="63">
        <f t="shared" ref="X89" si="54">IFERROR(((N89+O89+P89)/(K89+L89+M89))*100,0)</f>
        <v>100</v>
      </c>
      <c r="Y89" s="39"/>
    </row>
    <row r="90" spans="1:25" s="3" customFormat="1" ht="25.5" x14ac:dyDescent="0.2">
      <c r="A90" s="5">
        <v>33</v>
      </c>
      <c r="B90" s="5"/>
      <c r="C90" s="6"/>
      <c r="D90" s="48" t="s">
        <v>180</v>
      </c>
      <c r="E90" s="56" t="s">
        <v>181</v>
      </c>
      <c r="F90" s="55" t="s">
        <v>53</v>
      </c>
      <c r="G90" s="54" t="s">
        <v>27</v>
      </c>
      <c r="H90" s="54" t="s">
        <v>27</v>
      </c>
      <c r="I90" s="56">
        <v>87</v>
      </c>
      <c r="J90" s="56">
        <v>87</v>
      </c>
      <c r="K90" s="8"/>
      <c r="L90" s="8"/>
      <c r="M90" s="58">
        <v>39958.25</v>
      </c>
      <c r="N90" s="8"/>
      <c r="O90" s="8"/>
      <c r="P90" s="58">
        <v>39958.25</v>
      </c>
      <c r="Q90" s="83">
        <f t="shared" ref="Q90" si="55">J90/I90*100</f>
        <v>100</v>
      </c>
      <c r="R90" s="83">
        <f t="shared" ref="R90" si="56">P90/M90*100</f>
        <v>100</v>
      </c>
      <c r="S90" s="60">
        <v>120</v>
      </c>
      <c r="T90" s="60">
        <v>120</v>
      </c>
      <c r="U90" s="61" t="s">
        <v>149</v>
      </c>
      <c r="V90" s="63">
        <f t="shared" ref="V90" si="57">IFERROR((J90/I90)*100,0)</f>
        <v>100</v>
      </c>
      <c r="W90" s="63">
        <f t="shared" ref="W90" si="58">IFERROR((T90/S90)*100,0)</f>
        <v>100</v>
      </c>
      <c r="X90" s="63">
        <f t="shared" ref="X90" si="59">IFERROR(((N90+O90+P90)/(K90+L90+M90))*100,0)</f>
        <v>100</v>
      </c>
      <c r="Y90" s="39"/>
    </row>
    <row r="91" spans="1:25" s="3" customFormat="1" ht="17.25" customHeight="1" x14ac:dyDescent="0.2">
      <c r="A91" s="24"/>
      <c r="B91" s="24"/>
      <c r="C91" s="26"/>
      <c r="D91" s="21" t="s">
        <v>40</v>
      </c>
      <c r="E91" s="145" t="s">
        <v>71</v>
      </c>
      <c r="F91" s="146"/>
      <c r="G91" s="146"/>
      <c r="H91" s="146"/>
      <c r="I91" s="147"/>
      <c r="J91" s="25"/>
      <c r="K91" s="27">
        <f>K81+K87+K90</f>
        <v>0</v>
      </c>
      <c r="L91" s="27">
        <f>L81+L87+L90</f>
        <v>0</v>
      </c>
      <c r="M91" s="59">
        <f>SUM(M89:M90)</f>
        <v>82206.06</v>
      </c>
      <c r="N91" s="27">
        <f>N81+N87+N90</f>
        <v>0</v>
      </c>
      <c r="O91" s="27">
        <f>O81+O87+O90</f>
        <v>0</v>
      </c>
      <c r="P91" s="59">
        <f>SUM(P89:P90)</f>
        <v>82206.06</v>
      </c>
      <c r="Q91" s="28"/>
      <c r="R91" s="24"/>
      <c r="S91" s="40"/>
      <c r="T91" s="40"/>
      <c r="U91" s="24"/>
      <c r="V91" s="24"/>
      <c r="W91" s="24"/>
      <c r="X91" s="24"/>
      <c r="Y91" s="24"/>
    </row>
    <row r="92" spans="1:25" s="3" customFormat="1" ht="12" x14ac:dyDescent="0.2">
      <c r="A92" s="5"/>
      <c r="B92" s="5"/>
      <c r="C92" s="6"/>
      <c r="D92" s="6"/>
      <c r="E92" s="6"/>
      <c r="F92" s="7"/>
      <c r="G92" s="5"/>
      <c r="H92" s="7"/>
      <c r="I92" s="7"/>
      <c r="J92" s="7"/>
      <c r="K92" s="8"/>
      <c r="L92" s="8"/>
      <c r="M92" s="8"/>
      <c r="N92" s="8"/>
      <c r="O92" s="8"/>
      <c r="P92" s="8"/>
      <c r="Q92" s="9"/>
      <c r="R92" s="5"/>
      <c r="S92" s="37"/>
      <c r="T92" s="37"/>
      <c r="U92" s="5"/>
      <c r="V92" s="38"/>
      <c r="W92" s="38"/>
      <c r="X92" s="38"/>
      <c r="Y92" s="39"/>
    </row>
    <row r="93" spans="1:25" s="3" customFormat="1" ht="26.25" customHeight="1" x14ac:dyDescent="0.2">
      <c r="A93" s="68"/>
      <c r="B93" s="68"/>
      <c r="C93" s="47"/>
      <c r="D93" s="66" t="s">
        <v>182</v>
      </c>
      <c r="E93" s="66"/>
      <c r="F93" s="69"/>
      <c r="G93" s="68"/>
      <c r="H93" s="69"/>
      <c r="I93" s="69"/>
      <c r="J93" s="69"/>
      <c r="K93" s="70"/>
      <c r="L93" s="70"/>
      <c r="M93" s="71">
        <f>M91</f>
        <v>82206.06</v>
      </c>
      <c r="N93" s="70"/>
      <c r="O93" s="70"/>
      <c r="P93" s="71">
        <f>P91</f>
        <v>82206.06</v>
      </c>
      <c r="Q93" s="72"/>
      <c r="R93" s="68"/>
      <c r="S93" s="73"/>
      <c r="T93" s="73"/>
      <c r="U93" s="68"/>
      <c r="V93" s="68"/>
      <c r="W93" s="68"/>
      <c r="X93" s="68"/>
      <c r="Y93" s="68"/>
    </row>
    <row r="94" spans="1:25" s="3" customFormat="1" ht="12" x14ac:dyDescent="0.2">
      <c r="A94" s="5"/>
      <c r="B94" s="5"/>
      <c r="C94" s="6"/>
      <c r="D94" s="6"/>
      <c r="E94" s="6"/>
      <c r="F94" s="7"/>
      <c r="G94" s="5"/>
      <c r="H94" s="7"/>
      <c r="I94" s="7"/>
      <c r="J94" s="7"/>
      <c r="K94" s="8"/>
      <c r="L94" s="8"/>
      <c r="M94" s="8"/>
      <c r="N94" s="8"/>
      <c r="O94" s="8"/>
      <c r="P94" s="8"/>
      <c r="Q94" s="9"/>
      <c r="R94" s="5"/>
      <c r="S94" s="37"/>
      <c r="T94" s="37"/>
      <c r="U94" s="5"/>
      <c r="V94" s="38"/>
      <c r="W94" s="38"/>
      <c r="X94" s="38"/>
      <c r="Y94" s="39"/>
    </row>
    <row r="95" spans="1:25" s="3" customFormat="1" ht="33.75" customHeight="1" x14ac:dyDescent="0.2">
      <c r="A95" s="5"/>
      <c r="B95" s="5"/>
      <c r="C95" s="6"/>
      <c r="D95" s="90" t="s">
        <v>239</v>
      </c>
      <c r="E95" s="6"/>
      <c r="F95" s="7"/>
      <c r="G95" s="5"/>
      <c r="H95" s="7"/>
      <c r="I95" s="7"/>
      <c r="J95" s="7"/>
      <c r="K95" s="8"/>
      <c r="L95" s="8"/>
      <c r="M95" s="8"/>
      <c r="N95" s="8"/>
      <c r="O95" s="8"/>
      <c r="P95" s="8"/>
      <c r="Q95" s="9"/>
      <c r="R95" s="5"/>
      <c r="S95" s="37"/>
      <c r="T95" s="37"/>
      <c r="U95" s="5"/>
      <c r="V95" s="38"/>
      <c r="W95" s="38"/>
      <c r="X95" s="38"/>
      <c r="Y95" s="39"/>
    </row>
    <row r="96" spans="1:25" s="3" customFormat="1" ht="28.5" customHeight="1" x14ac:dyDescent="0.2">
      <c r="A96" s="5">
        <v>34</v>
      </c>
      <c r="B96" s="5" t="s">
        <v>57</v>
      </c>
      <c r="C96" s="5" t="s">
        <v>57</v>
      </c>
      <c r="D96" s="49" t="s">
        <v>251</v>
      </c>
      <c r="E96" s="56" t="s">
        <v>340</v>
      </c>
      <c r="F96" s="55" t="s">
        <v>257</v>
      </c>
      <c r="G96" s="54" t="s">
        <v>140</v>
      </c>
      <c r="H96" s="54" t="s">
        <v>58</v>
      </c>
      <c r="I96" s="56">
        <v>140</v>
      </c>
      <c r="J96" s="56">
        <v>140</v>
      </c>
      <c r="K96" s="8"/>
      <c r="L96" s="8"/>
      <c r="M96" s="58">
        <v>425808.54</v>
      </c>
      <c r="N96" s="8"/>
      <c r="O96" s="8"/>
      <c r="P96" s="58">
        <v>425808.54</v>
      </c>
      <c r="Q96" s="83">
        <f t="shared" ref="Q96:Q101" si="60">J96/I96*100</f>
        <v>100</v>
      </c>
      <c r="R96" s="83">
        <f t="shared" ref="R96:R101" si="61">P96/M96*100</f>
        <v>100</v>
      </c>
      <c r="S96" s="60">
        <v>60</v>
      </c>
      <c r="T96" s="60">
        <v>60</v>
      </c>
      <c r="U96" s="61" t="s">
        <v>341</v>
      </c>
      <c r="V96" s="63">
        <f t="shared" ref="V96:V101" si="62">IFERROR((J96/I96)*100,0)</f>
        <v>100</v>
      </c>
      <c r="W96" s="63">
        <f t="shared" ref="W96:W101" si="63">IFERROR((T96/S96)*100,0)</f>
        <v>100</v>
      </c>
      <c r="X96" s="63">
        <f t="shared" ref="X96:X101" si="64">IFERROR(((N96+O96+P96)/(K96+L96+M96))*100,0)</f>
        <v>100</v>
      </c>
      <c r="Y96" s="39"/>
    </row>
    <row r="97" spans="1:25" s="3" customFormat="1" ht="34.5" customHeight="1" x14ac:dyDescent="0.2">
      <c r="A97" s="5">
        <v>35</v>
      </c>
      <c r="B97" s="5" t="s">
        <v>256</v>
      </c>
      <c r="C97" s="5" t="s">
        <v>256</v>
      </c>
      <c r="D97" s="49" t="s">
        <v>252</v>
      </c>
      <c r="E97" s="56" t="s">
        <v>340</v>
      </c>
      <c r="F97" s="55" t="s">
        <v>126</v>
      </c>
      <c r="G97" s="54" t="s">
        <v>140</v>
      </c>
      <c r="H97" s="54" t="s">
        <v>98</v>
      </c>
      <c r="I97" s="56">
        <v>120</v>
      </c>
      <c r="J97" s="56">
        <v>120</v>
      </c>
      <c r="K97" s="8"/>
      <c r="L97" s="8"/>
      <c r="M97" s="58">
        <v>854739.5</v>
      </c>
      <c r="N97" s="8"/>
      <c r="O97" s="8"/>
      <c r="P97" s="58">
        <v>854739.5</v>
      </c>
      <c r="Q97" s="83">
        <f t="shared" si="60"/>
        <v>100</v>
      </c>
      <c r="R97" s="83">
        <f t="shared" si="61"/>
        <v>100</v>
      </c>
      <c r="S97" s="60">
        <v>60</v>
      </c>
      <c r="T97" s="60">
        <v>60</v>
      </c>
      <c r="U97" s="61" t="s">
        <v>342</v>
      </c>
      <c r="V97" s="63">
        <f t="shared" si="62"/>
        <v>100</v>
      </c>
      <c r="W97" s="63">
        <f t="shared" si="63"/>
        <v>100</v>
      </c>
      <c r="X97" s="63">
        <f t="shared" si="64"/>
        <v>100</v>
      </c>
      <c r="Y97" s="39"/>
    </row>
    <row r="98" spans="1:25" s="3" customFormat="1" ht="40.5" customHeight="1" x14ac:dyDescent="0.2">
      <c r="A98" s="5">
        <v>36</v>
      </c>
      <c r="B98" s="5" t="s">
        <v>256</v>
      </c>
      <c r="C98" s="5" t="s">
        <v>256</v>
      </c>
      <c r="D98" s="49" t="s">
        <v>253</v>
      </c>
      <c r="E98" s="56" t="s">
        <v>343</v>
      </c>
      <c r="F98" s="55" t="s">
        <v>258</v>
      </c>
      <c r="G98" s="54" t="s">
        <v>97</v>
      </c>
      <c r="H98" s="54" t="s">
        <v>98</v>
      </c>
      <c r="I98" s="56">
        <v>63</v>
      </c>
      <c r="J98" s="56">
        <v>63</v>
      </c>
      <c r="K98" s="8"/>
      <c r="L98" s="8"/>
      <c r="M98" s="58">
        <v>163255.97</v>
      </c>
      <c r="N98" s="8"/>
      <c r="O98" s="8"/>
      <c r="P98" s="58">
        <v>163255.97</v>
      </c>
      <c r="Q98" s="83">
        <f t="shared" si="60"/>
        <v>100</v>
      </c>
      <c r="R98" s="83">
        <f t="shared" si="61"/>
        <v>100</v>
      </c>
      <c r="S98" s="60">
        <v>60</v>
      </c>
      <c r="T98" s="60">
        <v>60</v>
      </c>
      <c r="U98" s="61" t="s">
        <v>344</v>
      </c>
      <c r="V98" s="63">
        <f t="shared" si="62"/>
        <v>100</v>
      </c>
      <c r="W98" s="63">
        <f t="shared" si="63"/>
        <v>100</v>
      </c>
      <c r="X98" s="63">
        <f t="shared" si="64"/>
        <v>100</v>
      </c>
      <c r="Y98" s="39"/>
    </row>
    <row r="99" spans="1:25" s="3" customFormat="1" ht="41.25" customHeight="1" x14ac:dyDescent="0.2">
      <c r="A99" s="5">
        <v>37</v>
      </c>
      <c r="B99" s="5" t="s">
        <v>256</v>
      </c>
      <c r="C99" s="5" t="s">
        <v>256</v>
      </c>
      <c r="D99" s="49" t="s">
        <v>254</v>
      </c>
      <c r="E99" s="56" t="s">
        <v>240</v>
      </c>
      <c r="F99" s="55" t="s">
        <v>259</v>
      </c>
      <c r="G99" s="54" t="s">
        <v>97</v>
      </c>
      <c r="H99" s="54" t="s">
        <v>98</v>
      </c>
      <c r="I99" s="56">
        <v>1</v>
      </c>
      <c r="J99" s="56">
        <v>1</v>
      </c>
      <c r="K99" s="8"/>
      <c r="L99" s="8"/>
      <c r="M99" s="58">
        <v>985122.45</v>
      </c>
      <c r="N99" s="8"/>
      <c r="O99" s="8"/>
      <c r="P99" s="58">
        <v>985122.45</v>
      </c>
      <c r="Q99" s="83">
        <f t="shared" si="60"/>
        <v>100</v>
      </c>
      <c r="R99" s="83">
        <f t="shared" si="61"/>
        <v>100</v>
      </c>
      <c r="S99" s="60">
        <v>60</v>
      </c>
      <c r="T99" s="60">
        <v>60</v>
      </c>
      <c r="U99" s="61" t="s">
        <v>345</v>
      </c>
      <c r="V99" s="63">
        <f t="shared" si="62"/>
        <v>100</v>
      </c>
      <c r="W99" s="63">
        <f t="shared" si="63"/>
        <v>100</v>
      </c>
      <c r="X99" s="63">
        <f t="shared" si="64"/>
        <v>100</v>
      </c>
      <c r="Y99" s="39"/>
    </row>
    <row r="100" spans="1:25" s="3" customFormat="1" ht="36.75" customHeight="1" x14ac:dyDescent="0.2">
      <c r="A100" s="5">
        <v>38</v>
      </c>
      <c r="B100" s="5" t="s">
        <v>256</v>
      </c>
      <c r="C100" s="5" t="s">
        <v>256</v>
      </c>
      <c r="D100" s="49" t="s">
        <v>255</v>
      </c>
      <c r="E100" s="56" t="s">
        <v>240</v>
      </c>
      <c r="F100" s="55" t="s">
        <v>126</v>
      </c>
      <c r="G100" s="54" t="s">
        <v>97</v>
      </c>
      <c r="H100" s="54" t="s">
        <v>98</v>
      </c>
      <c r="I100" s="56">
        <v>1</v>
      </c>
      <c r="J100" s="56">
        <v>1</v>
      </c>
      <c r="K100" s="8"/>
      <c r="L100" s="8"/>
      <c r="M100" s="58">
        <v>1098670.3999999999</v>
      </c>
      <c r="N100" s="8"/>
      <c r="O100" s="8"/>
      <c r="P100" s="58">
        <v>1098670.3999999999</v>
      </c>
      <c r="Q100" s="83">
        <f t="shared" si="60"/>
        <v>100</v>
      </c>
      <c r="R100" s="83">
        <f t="shared" si="61"/>
        <v>100</v>
      </c>
      <c r="S100" s="60">
        <v>60</v>
      </c>
      <c r="T100" s="60">
        <v>60</v>
      </c>
      <c r="U100" s="61" t="s">
        <v>346</v>
      </c>
      <c r="V100" s="63">
        <f t="shared" si="62"/>
        <v>100</v>
      </c>
      <c r="W100" s="63">
        <f t="shared" si="63"/>
        <v>100</v>
      </c>
      <c r="X100" s="63">
        <f t="shared" si="64"/>
        <v>100</v>
      </c>
      <c r="Y100" s="39"/>
    </row>
    <row r="101" spans="1:25" s="3" customFormat="1" ht="30.75" customHeight="1" x14ac:dyDescent="0.2">
      <c r="A101" s="5">
        <v>39</v>
      </c>
      <c r="B101" s="5" t="s">
        <v>256</v>
      </c>
      <c r="C101" s="5" t="s">
        <v>256</v>
      </c>
      <c r="D101" s="49" t="s">
        <v>255</v>
      </c>
      <c r="E101" s="56" t="s">
        <v>96</v>
      </c>
      <c r="F101" s="55" t="s">
        <v>126</v>
      </c>
      <c r="G101" s="54" t="s">
        <v>97</v>
      </c>
      <c r="H101" s="54" t="s">
        <v>98</v>
      </c>
      <c r="I101" s="56">
        <v>1</v>
      </c>
      <c r="J101" s="56">
        <v>1</v>
      </c>
      <c r="K101" s="8"/>
      <c r="L101" s="8"/>
      <c r="M101" s="58">
        <v>544197.9</v>
      </c>
      <c r="N101" s="8"/>
      <c r="O101" s="8"/>
      <c r="P101" s="58">
        <v>544197.9</v>
      </c>
      <c r="Q101" s="83">
        <f t="shared" si="60"/>
        <v>100</v>
      </c>
      <c r="R101" s="83">
        <f t="shared" si="61"/>
        <v>100</v>
      </c>
      <c r="S101" s="60">
        <v>60</v>
      </c>
      <c r="T101" s="60">
        <v>60</v>
      </c>
      <c r="U101" s="61" t="s">
        <v>260</v>
      </c>
      <c r="V101" s="63">
        <f t="shared" si="62"/>
        <v>100</v>
      </c>
      <c r="W101" s="63">
        <f t="shared" si="63"/>
        <v>100</v>
      </c>
      <c r="X101" s="63">
        <f t="shared" si="64"/>
        <v>100</v>
      </c>
      <c r="Y101" s="39"/>
    </row>
    <row r="102" spans="1:25" s="3" customFormat="1" ht="45.75" customHeight="1" x14ac:dyDescent="0.2">
      <c r="A102" s="5">
        <v>40</v>
      </c>
      <c r="B102" s="5" t="s">
        <v>256</v>
      </c>
      <c r="C102" s="5" t="s">
        <v>256</v>
      </c>
      <c r="D102" s="49" t="s">
        <v>347</v>
      </c>
      <c r="E102" s="56" t="s">
        <v>96</v>
      </c>
      <c r="F102" s="55" t="s">
        <v>348</v>
      </c>
      <c r="G102" s="54" t="s">
        <v>140</v>
      </c>
      <c r="H102" s="54" t="s">
        <v>98</v>
      </c>
      <c r="I102" s="56">
        <v>1</v>
      </c>
      <c r="J102" s="56">
        <v>1</v>
      </c>
      <c r="K102" s="8"/>
      <c r="L102" s="8"/>
      <c r="M102" s="58">
        <v>323993.23</v>
      </c>
      <c r="N102" s="8"/>
      <c r="O102" s="8"/>
      <c r="P102" s="58">
        <v>323993.23</v>
      </c>
      <c r="Q102" s="83">
        <f t="shared" ref="Q102" si="65">J102/I102*100</f>
        <v>100</v>
      </c>
      <c r="R102" s="83">
        <f t="shared" ref="R102" si="66">P102/M102*100</f>
        <v>100</v>
      </c>
      <c r="S102" s="60">
        <v>60</v>
      </c>
      <c r="T102" s="60">
        <v>60</v>
      </c>
      <c r="U102" s="61" t="s">
        <v>345</v>
      </c>
      <c r="V102" s="63">
        <f t="shared" ref="V102" si="67">IFERROR((J102/I102)*100,0)</f>
        <v>100</v>
      </c>
      <c r="W102" s="63">
        <f t="shared" ref="W102" si="68">IFERROR((T102/S102)*100,0)</f>
        <v>100</v>
      </c>
      <c r="X102" s="63">
        <f t="shared" ref="X102" si="69">IFERROR(((N102+O102+P102)/(K102+L102+M102))*100,0)</f>
        <v>100</v>
      </c>
      <c r="Y102" s="39"/>
    </row>
    <row r="103" spans="1:25" s="3" customFormat="1" ht="16.5" customHeight="1" x14ac:dyDescent="0.2">
      <c r="A103" s="24"/>
      <c r="B103" s="24"/>
      <c r="C103" s="26"/>
      <c r="D103" s="21" t="s">
        <v>40</v>
      </c>
      <c r="E103" s="145" t="s">
        <v>189</v>
      </c>
      <c r="F103" s="146"/>
      <c r="G103" s="146"/>
      <c r="H103" s="146"/>
      <c r="I103" s="146"/>
      <c r="J103" s="147"/>
      <c r="K103" s="27">
        <f>K87+K93+K96</f>
        <v>0</v>
      </c>
      <c r="L103" s="27">
        <f>L87+L93+L96</f>
        <v>0</v>
      </c>
      <c r="M103" s="59">
        <f>SUM(M96:M102)</f>
        <v>4395787.99</v>
      </c>
      <c r="N103" s="27">
        <f>N87+N93+N96</f>
        <v>0</v>
      </c>
      <c r="O103" s="27">
        <f>O87+O93+O96</f>
        <v>0</v>
      </c>
      <c r="P103" s="59">
        <f>SUM(P96:P102)</f>
        <v>4395787.99</v>
      </c>
      <c r="Q103" s="28"/>
      <c r="R103" s="24"/>
      <c r="S103" s="40"/>
      <c r="T103" s="40"/>
      <c r="U103" s="24"/>
      <c r="V103" s="24"/>
      <c r="W103" s="24"/>
      <c r="X103" s="24"/>
      <c r="Y103" s="24"/>
    </row>
    <row r="104" spans="1:25" s="3" customFormat="1" ht="12" x14ac:dyDescent="0.2">
      <c r="A104" s="5"/>
      <c r="B104" s="5"/>
      <c r="C104" s="6"/>
      <c r="D104" s="6"/>
      <c r="E104" s="6"/>
      <c r="F104" s="7"/>
      <c r="G104" s="5"/>
      <c r="H104" s="7"/>
      <c r="I104" s="7"/>
      <c r="J104" s="7"/>
      <c r="K104" s="8"/>
      <c r="L104" s="8"/>
      <c r="M104" s="8"/>
      <c r="N104" s="8"/>
      <c r="O104" s="8"/>
      <c r="P104" s="8"/>
      <c r="Q104" s="9"/>
      <c r="R104" s="5"/>
      <c r="S104" s="37"/>
      <c r="T104" s="37"/>
      <c r="U104" s="5"/>
      <c r="V104" s="38"/>
      <c r="W104" s="38"/>
      <c r="X104" s="38"/>
      <c r="Y104" s="39"/>
    </row>
    <row r="105" spans="1:25" s="3" customFormat="1" ht="26.25" customHeight="1" x14ac:dyDescent="0.2">
      <c r="A105" s="68"/>
      <c r="B105" s="68"/>
      <c r="C105" s="47"/>
      <c r="D105" s="117" t="s">
        <v>241</v>
      </c>
      <c r="E105" s="66"/>
      <c r="F105" s="69"/>
      <c r="G105" s="68"/>
      <c r="H105" s="69"/>
      <c r="I105" s="69"/>
      <c r="J105" s="69"/>
      <c r="K105" s="70"/>
      <c r="L105" s="70"/>
      <c r="M105" s="71">
        <f>M103</f>
        <v>4395787.99</v>
      </c>
      <c r="N105" s="70"/>
      <c r="O105" s="70"/>
      <c r="P105" s="71">
        <f>P103</f>
        <v>4395787.99</v>
      </c>
      <c r="Q105" s="72"/>
      <c r="R105" s="68"/>
      <c r="S105" s="73"/>
      <c r="T105" s="73"/>
      <c r="U105" s="68"/>
      <c r="V105" s="68"/>
      <c r="W105" s="68"/>
      <c r="X105" s="68"/>
      <c r="Y105" s="68"/>
    </row>
    <row r="106" spans="1:25" s="3" customFormat="1" ht="12" x14ac:dyDescent="0.2">
      <c r="A106" s="5"/>
      <c r="B106" s="5"/>
      <c r="C106" s="6"/>
      <c r="D106" s="6"/>
      <c r="E106" s="6"/>
      <c r="F106" s="7"/>
      <c r="G106" s="5"/>
      <c r="H106" s="7"/>
      <c r="I106" s="7"/>
      <c r="J106" s="7"/>
      <c r="K106" s="8"/>
      <c r="L106" s="8"/>
      <c r="M106" s="8"/>
      <c r="N106" s="8"/>
      <c r="O106" s="8"/>
      <c r="P106" s="8"/>
      <c r="Q106" s="9"/>
      <c r="R106" s="5"/>
      <c r="S106" s="37"/>
      <c r="T106" s="37"/>
      <c r="U106" s="5"/>
      <c r="V106" s="38"/>
      <c r="W106" s="38"/>
      <c r="X106" s="38"/>
      <c r="Y106" s="39"/>
    </row>
    <row r="107" spans="1:25" s="3" customFormat="1" ht="24.75" customHeight="1" x14ac:dyDescent="0.2">
      <c r="A107" s="5"/>
      <c r="B107" s="5"/>
      <c r="C107" s="6"/>
      <c r="D107" s="90" t="s">
        <v>183</v>
      </c>
      <c r="E107" s="6"/>
      <c r="F107" s="7"/>
      <c r="G107" s="5"/>
      <c r="H107" s="7"/>
      <c r="I107" s="7"/>
      <c r="J107" s="7"/>
      <c r="K107" s="8"/>
      <c r="L107" s="8"/>
      <c r="M107" s="8"/>
      <c r="N107" s="8"/>
      <c r="O107" s="8"/>
      <c r="P107" s="8"/>
      <c r="Q107" s="9"/>
      <c r="R107" s="5"/>
      <c r="S107" s="37"/>
      <c r="T107" s="37"/>
      <c r="U107" s="5"/>
      <c r="V107" s="38">
        <f>IFERROR((J107/I107)*100,0)</f>
        <v>0</v>
      </c>
      <c r="W107" s="38">
        <f>IFERROR((S107/T107)*100,0)</f>
        <v>0</v>
      </c>
      <c r="X107" s="38">
        <f>IFERROR(((N107+O107+P107)/(K107+L107+M107))*100,0)</f>
        <v>0</v>
      </c>
      <c r="Y107" s="39"/>
    </row>
    <row r="108" spans="1:25" s="3" customFormat="1" ht="63.75" x14ac:dyDescent="0.2">
      <c r="A108" s="5">
        <v>41</v>
      </c>
      <c r="B108" s="5"/>
      <c r="C108" s="6"/>
      <c r="D108" s="48" t="s">
        <v>184</v>
      </c>
      <c r="E108" s="56" t="s">
        <v>107</v>
      </c>
      <c r="F108" s="55" t="s">
        <v>53</v>
      </c>
      <c r="G108" s="54" t="s">
        <v>27</v>
      </c>
      <c r="H108" s="54" t="s">
        <v>27</v>
      </c>
      <c r="I108" s="56">
        <v>15</v>
      </c>
      <c r="J108" s="56">
        <v>15</v>
      </c>
      <c r="K108" s="8"/>
      <c r="L108" s="8"/>
      <c r="M108" s="58">
        <v>108247.12</v>
      </c>
      <c r="N108" s="8"/>
      <c r="O108" s="8"/>
      <c r="P108" s="58">
        <v>108247.12</v>
      </c>
      <c r="Q108" s="83">
        <f t="shared" ref="Q108" si="70">J108/I108*100</f>
        <v>100</v>
      </c>
      <c r="R108" s="83">
        <f t="shared" ref="R108" si="71">P108/M108*100</f>
        <v>100</v>
      </c>
      <c r="S108" s="60">
        <v>60</v>
      </c>
      <c r="T108" s="60">
        <v>60</v>
      </c>
      <c r="U108" s="61" t="s">
        <v>185</v>
      </c>
      <c r="V108" s="63">
        <f t="shared" ref="V108" si="72">IFERROR((J108/I108)*100,0)</f>
        <v>100</v>
      </c>
      <c r="W108" s="63">
        <f t="shared" ref="W108" si="73">IFERROR((T108/S108)*100,0)</f>
        <v>100</v>
      </c>
      <c r="X108" s="63">
        <f t="shared" ref="X108" si="74">IFERROR(((N108+O108+P108)/(K108+L108+M108))*100,0)</f>
        <v>100</v>
      </c>
      <c r="Y108" s="39"/>
    </row>
    <row r="109" spans="1:25" s="3" customFormat="1" ht="12" customHeight="1" x14ac:dyDescent="0.2">
      <c r="A109" s="24"/>
      <c r="B109" s="24"/>
      <c r="C109" s="26"/>
      <c r="D109" s="21" t="s">
        <v>40</v>
      </c>
      <c r="E109" s="145" t="s">
        <v>71</v>
      </c>
      <c r="F109" s="146"/>
      <c r="G109" s="146"/>
      <c r="H109" s="146"/>
      <c r="I109" s="147"/>
      <c r="J109" s="25"/>
      <c r="K109" s="27">
        <f>K87+K93+K108</f>
        <v>0</v>
      </c>
      <c r="L109" s="27">
        <f>L87+L93+L108</f>
        <v>0</v>
      </c>
      <c r="M109" s="59">
        <f>SUM(M107:M108)</f>
        <v>108247.12</v>
      </c>
      <c r="N109" s="27">
        <f>N87+N93+N108</f>
        <v>0</v>
      </c>
      <c r="O109" s="27">
        <f>O87+O93+O108</f>
        <v>0</v>
      </c>
      <c r="P109" s="59">
        <f>SUM(P107:P108)</f>
        <v>108247.12</v>
      </c>
      <c r="Q109" s="28"/>
      <c r="R109" s="24"/>
      <c r="S109" s="40"/>
      <c r="T109" s="40"/>
      <c r="U109" s="24"/>
      <c r="V109" s="24"/>
      <c r="W109" s="24"/>
      <c r="X109" s="24"/>
      <c r="Y109" s="24"/>
    </row>
    <row r="110" spans="1:25" s="3" customFormat="1" ht="12" x14ac:dyDescent="0.2">
      <c r="A110" s="5"/>
      <c r="B110" s="5"/>
      <c r="C110" s="6"/>
      <c r="D110" s="6"/>
      <c r="E110" s="6"/>
      <c r="F110" s="7"/>
      <c r="G110" s="5"/>
      <c r="H110" s="7"/>
      <c r="I110" s="7"/>
      <c r="J110" s="7"/>
      <c r="K110" s="8"/>
      <c r="L110" s="8"/>
      <c r="M110" s="8"/>
      <c r="N110" s="8"/>
      <c r="O110" s="8"/>
      <c r="P110" s="8"/>
      <c r="Q110" s="9"/>
      <c r="R110" s="5"/>
      <c r="S110" s="37"/>
      <c r="T110" s="37"/>
      <c r="U110" s="5"/>
      <c r="V110" s="38"/>
      <c r="W110" s="38"/>
      <c r="X110" s="38"/>
      <c r="Y110" s="39"/>
    </row>
    <row r="111" spans="1:25" s="3" customFormat="1" ht="26.25" customHeight="1" x14ac:dyDescent="0.2">
      <c r="A111" s="68"/>
      <c r="B111" s="68"/>
      <c r="C111" s="47"/>
      <c r="D111" s="66" t="s">
        <v>186</v>
      </c>
      <c r="E111" s="66"/>
      <c r="F111" s="69"/>
      <c r="G111" s="68"/>
      <c r="H111" s="69"/>
      <c r="I111" s="69"/>
      <c r="J111" s="69"/>
      <c r="K111" s="70"/>
      <c r="L111" s="70"/>
      <c r="M111" s="71">
        <f>M109</f>
        <v>108247.12</v>
      </c>
      <c r="N111" s="70"/>
      <c r="O111" s="70"/>
      <c r="P111" s="71">
        <f>P109</f>
        <v>108247.12</v>
      </c>
      <c r="Q111" s="72"/>
      <c r="R111" s="68"/>
      <c r="S111" s="73"/>
      <c r="T111" s="73"/>
      <c r="U111" s="68"/>
      <c r="V111" s="68"/>
      <c r="W111" s="68"/>
      <c r="X111" s="68"/>
      <c r="Y111" s="68"/>
    </row>
    <row r="112" spans="1:25" s="3" customFormat="1" ht="12" x14ac:dyDescent="0.2">
      <c r="A112" s="5"/>
      <c r="B112" s="5"/>
      <c r="C112" s="6"/>
      <c r="D112" s="6"/>
      <c r="E112" s="6"/>
      <c r="F112" s="7"/>
      <c r="G112" s="5"/>
      <c r="H112" s="7"/>
      <c r="I112" s="7"/>
      <c r="J112" s="7"/>
      <c r="K112" s="8"/>
      <c r="L112" s="8"/>
      <c r="M112" s="8"/>
      <c r="N112" s="8"/>
      <c r="O112" s="8"/>
      <c r="P112" s="8"/>
      <c r="Q112" s="9"/>
      <c r="R112" s="5"/>
      <c r="S112" s="37"/>
      <c r="T112" s="37"/>
      <c r="U112" s="5"/>
      <c r="V112" s="38"/>
      <c r="W112" s="38"/>
      <c r="X112" s="38"/>
      <c r="Y112" s="39"/>
    </row>
    <row r="113" spans="1:25" s="3" customFormat="1" ht="24.75" customHeight="1" x14ac:dyDescent="0.2">
      <c r="A113" s="5"/>
      <c r="B113" s="5"/>
      <c r="C113" s="6"/>
      <c r="D113" s="90" t="s">
        <v>187</v>
      </c>
      <c r="E113" s="6"/>
      <c r="F113" s="7"/>
      <c r="G113" s="5"/>
      <c r="H113" s="7"/>
      <c r="I113" s="7"/>
      <c r="J113" s="7"/>
      <c r="K113" s="8"/>
      <c r="L113" s="8"/>
      <c r="M113" s="8"/>
      <c r="N113" s="8"/>
      <c r="O113" s="8"/>
      <c r="P113" s="8"/>
      <c r="Q113" s="9"/>
      <c r="R113" s="5"/>
      <c r="S113" s="37"/>
      <c r="T113" s="37"/>
      <c r="U113" s="5"/>
      <c r="V113" s="38">
        <f>IFERROR((J113/I113)*100,0)</f>
        <v>0</v>
      </c>
      <c r="W113" s="38">
        <f>IFERROR((S113/T113)*100,0)</f>
        <v>0</v>
      </c>
      <c r="X113" s="38">
        <f>IFERROR(((N113+O113+P113)/(K113+L113+M113))*100,0)</f>
        <v>0</v>
      </c>
      <c r="Y113" s="39"/>
    </row>
    <row r="114" spans="1:25" s="3" customFormat="1" ht="38.25" x14ac:dyDescent="0.2">
      <c r="A114" s="5">
        <v>42</v>
      </c>
      <c r="B114" s="54" t="s">
        <v>57</v>
      </c>
      <c r="C114" s="55" t="s">
        <v>57</v>
      </c>
      <c r="D114" s="49" t="s">
        <v>261</v>
      </c>
      <c r="E114" s="55" t="s">
        <v>96</v>
      </c>
      <c r="F114" s="55" t="s">
        <v>262</v>
      </c>
      <c r="G114" s="54" t="s">
        <v>97</v>
      </c>
      <c r="H114" s="55" t="s">
        <v>98</v>
      </c>
      <c r="I114" s="55">
        <v>1</v>
      </c>
      <c r="J114" s="55">
        <v>1</v>
      </c>
      <c r="K114" s="8"/>
      <c r="L114" s="8"/>
      <c r="M114" s="58">
        <v>2062870.42</v>
      </c>
      <c r="N114" s="8"/>
      <c r="O114" s="8"/>
      <c r="P114" s="58">
        <v>2062870.42</v>
      </c>
      <c r="Q114" s="83">
        <f t="shared" ref="Q114" si="75">J114/I114*100</f>
        <v>100</v>
      </c>
      <c r="R114" s="83">
        <f t="shared" ref="R114" si="76">P114/M114*100</f>
        <v>100</v>
      </c>
      <c r="S114" s="60">
        <v>60</v>
      </c>
      <c r="T114" s="60">
        <v>60</v>
      </c>
      <c r="U114" s="61" t="s">
        <v>263</v>
      </c>
      <c r="V114" s="63">
        <f t="shared" ref="V114" si="77">IFERROR((J114/I114)*100,0)</f>
        <v>100</v>
      </c>
      <c r="W114" s="63">
        <f t="shared" ref="W114" si="78">IFERROR((T114/S114)*100,0)</f>
        <v>100</v>
      </c>
      <c r="X114" s="63">
        <f t="shared" ref="X114" si="79">IFERROR(((N114+O114+P114)/(K114+L114+M114))*100,0)</f>
        <v>100</v>
      </c>
      <c r="Y114" s="39"/>
    </row>
    <row r="115" spans="1:25" s="3" customFormat="1" ht="38.25" x14ac:dyDescent="0.2">
      <c r="A115" s="5">
        <v>43</v>
      </c>
      <c r="B115" s="54" t="s">
        <v>57</v>
      </c>
      <c r="C115" s="55" t="s">
        <v>57</v>
      </c>
      <c r="D115" s="49" t="s">
        <v>349</v>
      </c>
      <c r="E115" s="55" t="s">
        <v>96</v>
      </c>
      <c r="F115" s="55" t="s">
        <v>350</v>
      </c>
      <c r="G115" s="54" t="s">
        <v>140</v>
      </c>
      <c r="H115" s="55" t="s">
        <v>98</v>
      </c>
      <c r="I115" s="55">
        <v>1</v>
      </c>
      <c r="J115" s="55">
        <v>1</v>
      </c>
      <c r="K115" s="8"/>
      <c r="L115" s="8"/>
      <c r="M115" s="58">
        <v>1010867.69</v>
      </c>
      <c r="N115" s="8"/>
      <c r="O115" s="8"/>
      <c r="P115" s="58">
        <v>1010867.69</v>
      </c>
      <c r="Q115" s="83">
        <f t="shared" ref="Q115" si="80">J115/I115*100</f>
        <v>100</v>
      </c>
      <c r="R115" s="83">
        <f t="shared" ref="R115" si="81">P115/M115*100</f>
        <v>100</v>
      </c>
      <c r="S115" s="60">
        <v>60</v>
      </c>
      <c r="T115" s="60">
        <v>60</v>
      </c>
      <c r="U115" s="61" t="s">
        <v>264</v>
      </c>
      <c r="V115" s="63">
        <f t="shared" ref="V115" si="82">IFERROR((J115/I115)*100,0)</f>
        <v>100</v>
      </c>
      <c r="W115" s="63">
        <f t="shared" ref="W115" si="83">IFERROR((T115/S115)*100,0)</f>
        <v>100</v>
      </c>
      <c r="X115" s="63">
        <f t="shared" ref="X115" si="84">IFERROR(((N115+O115+P115)/(K115+L115+M115))*100,0)</f>
        <v>100</v>
      </c>
      <c r="Y115" s="39"/>
    </row>
    <row r="116" spans="1:25" s="3" customFormat="1" ht="12" x14ac:dyDescent="0.2">
      <c r="A116" s="24"/>
      <c r="B116" s="24"/>
      <c r="C116" s="26"/>
      <c r="D116" s="21" t="s">
        <v>40</v>
      </c>
      <c r="E116" s="145" t="s">
        <v>189</v>
      </c>
      <c r="F116" s="146"/>
      <c r="G116" s="146"/>
      <c r="H116" s="146"/>
      <c r="I116" s="146"/>
      <c r="J116" s="147"/>
      <c r="K116" s="27">
        <v>0</v>
      </c>
      <c r="L116" s="27">
        <v>0</v>
      </c>
      <c r="M116" s="59">
        <f>SUM(M114:M115)</f>
        <v>3073738.11</v>
      </c>
      <c r="N116" s="27">
        <v>0</v>
      </c>
      <c r="O116" s="27">
        <v>0</v>
      </c>
      <c r="P116" s="59">
        <f>SUM(P114:P115)</f>
        <v>3073738.11</v>
      </c>
      <c r="Q116" s="28"/>
      <c r="R116" s="24"/>
      <c r="S116" s="40"/>
      <c r="T116" s="40"/>
      <c r="U116" s="24"/>
      <c r="V116" s="24"/>
      <c r="W116" s="24"/>
      <c r="X116" s="24"/>
      <c r="Y116" s="24"/>
    </row>
    <row r="117" spans="1:25" s="3" customFormat="1" ht="12" x14ac:dyDescent="0.2">
      <c r="A117" s="5"/>
      <c r="B117" s="5"/>
      <c r="C117" s="6"/>
      <c r="D117" s="6"/>
      <c r="E117" s="6"/>
      <c r="F117" s="7"/>
      <c r="G117" s="5"/>
      <c r="H117" s="7"/>
      <c r="I117" s="7"/>
      <c r="J117" s="7"/>
      <c r="K117" s="8"/>
      <c r="L117" s="8"/>
      <c r="M117" s="8"/>
      <c r="N117" s="8"/>
      <c r="O117" s="8"/>
      <c r="P117" s="8"/>
      <c r="Q117" s="9"/>
      <c r="R117" s="5"/>
      <c r="S117" s="37"/>
      <c r="T117" s="37"/>
      <c r="U117" s="5"/>
      <c r="V117" s="38"/>
      <c r="W117" s="38"/>
      <c r="X117" s="38"/>
      <c r="Y117" s="39"/>
    </row>
    <row r="118" spans="1:25" s="3" customFormat="1" ht="24" x14ac:dyDescent="0.2">
      <c r="A118" s="68"/>
      <c r="B118" s="68"/>
      <c r="C118" s="47"/>
      <c r="D118" s="66" t="s">
        <v>188</v>
      </c>
      <c r="E118" s="66"/>
      <c r="F118" s="69"/>
      <c r="G118" s="68"/>
      <c r="H118" s="69"/>
      <c r="I118" s="69"/>
      <c r="J118" s="69"/>
      <c r="K118" s="70"/>
      <c r="L118" s="70"/>
      <c r="M118" s="71">
        <f>M116+M94</f>
        <v>3073738.11</v>
      </c>
      <c r="N118" s="70"/>
      <c r="O118" s="70"/>
      <c r="P118" s="71">
        <f>P116+P94</f>
        <v>3073738.11</v>
      </c>
      <c r="Q118" s="72"/>
      <c r="R118" s="68"/>
      <c r="S118" s="73"/>
      <c r="T118" s="73"/>
      <c r="U118" s="68"/>
      <c r="V118" s="68"/>
      <c r="W118" s="68"/>
      <c r="X118" s="68"/>
      <c r="Y118" s="68"/>
    </row>
    <row r="119" spans="1:25" s="3" customFormat="1" ht="12" x14ac:dyDescent="0.2">
      <c r="A119" s="5"/>
      <c r="B119" s="5"/>
      <c r="C119" s="6"/>
      <c r="D119" s="6"/>
      <c r="E119" s="6"/>
      <c r="F119" s="7"/>
      <c r="G119" s="5"/>
      <c r="H119" s="7"/>
      <c r="I119" s="7"/>
      <c r="J119" s="7"/>
      <c r="K119" s="8"/>
      <c r="L119" s="8"/>
      <c r="M119" s="8"/>
      <c r="N119" s="8"/>
      <c r="O119" s="8"/>
      <c r="P119" s="8"/>
      <c r="Q119" s="9"/>
      <c r="R119" s="5"/>
      <c r="S119" s="37"/>
      <c r="T119" s="37"/>
      <c r="U119" s="5"/>
      <c r="V119" s="38"/>
      <c r="W119" s="38"/>
      <c r="X119" s="38"/>
      <c r="Y119" s="39"/>
    </row>
    <row r="120" spans="1:25" s="3" customFormat="1" ht="24.75" customHeight="1" x14ac:dyDescent="0.2">
      <c r="A120" s="5"/>
      <c r="B120" s="5"/>
      <c r="C120" s="6"/>
      <c r="D120" s="90" t="s">
        <v>190</v>
      </c>
      <c r="E120" s="6"/>
      <c r="F120" s="7"/>
      <c r="G120" s="5"/>
      <c r="H120" s="7"/>
      <c r="I120" s="7"/>
      <c r="J120" s="7"/>
      <c r="K120" s="8"/>
      <c r="L120" s="8"/>
      <c r="M120" s="8"/>
      <c r="N120" s="8"/>
      <c r="O120" s="8"/>
      <c r="P120" s="8"/>
      <c r="Q120" s="9"/>
      <c r="R120" s="5"/>
      <c r="S120" s="37"/>
      <c r="T120" s="37"/>
      <c r="U120" s="5"/>
      <c r="V120" s="38"/>
      <c r="W120" s="38"/>
      <c r="X120" s="38"/>
      <c r="Y120" s="39"/>
    </row>
    <row r="121" spans="1:25" s="3" customFormat="1" ht="25.5" x14ac:dyDescent="0.2">
      <c r="A121" s="5">
        <v>44</v>
      </c>
      <c r="B121" s="5"/>
      <c r="C121" s="6"/>
      <c r="D121" s="48" t="s">
        <v>118</v>
      </c>
      <c r="E121" s="56" t="s">
        <v>107</v>
      </c>
      <c r="F121" s="55" t="s">
        <v>52</v>
      </c>
      <c r="G121" s="54" t="s">
        <v>27</v>
      </c>
      <c r="H121" s="54" t="s">
        <v>27</v>
      </c>
      <c r="I121" s="56">
        <v>12</v>
      </c>
      <c r="J121" s="56">
        <v>12</v>
      </c>
      <c r="K121" s="8"/>
      <c r="L121" s="8"/>
      <c r="M121" s="58">
        <v>72654.55</v>
      </c>
      <c r="N121" s="8"/>
      <c r="O121" s="8"/>
      <c r="P121" s="58">
        <v>72654.55</v>
      </c>
      <c r="Q121" s="83">
        <f t="shared" ref="Q121:Q123" si="85">J121/I121*100</f>
        <v>100</v>
      </c>
      <c r="R121" s="83">
        <f t="shared" ref="R121:R123" si="86">P121/M121*100</f>
        <v>100</v>
      </c>
      <c r="S121" s="60">
        <v>120</v>
      </c>
      <c r="T121" s="60">
        <v>120</v>
      </c>
      <c r="U121" s="61" t="s">
        <v>149</v>
      </c>
      <c r="V121" s="63">
        <f t="shared" ref="V121:V123" si="87">IFERROR((J121/I121)*100,0)</f>
        <v>100</v>
      </c>
      <c r="W121" s="63">
        <f t="shared" ref="W121:W123" si="88">IFERROR((T121/S121)*100,0)</f>
        <v>100</v>
      </c>
      <c r="X121" s="63">
        <f t="shared" ref="X121:X123" si="89">IFERROR(((N121+O121+P121)/(K121+L121+M121))*100,0)</f>
        <v>100</v>
      </c>
      <c r="Y121" s="39"/>
    </row>
    <row r="122" spans="1:25" s="3" customFormat="1" ht="25.5" x14ac:dyDescent="0.2">
      <c r="A122" s="5">
        <v>45</v>
      </c>
      <c r="B122" s="5"/>
      <c r="C122" s="6"/>
      <c r="D122" s="49" t="s">
        <v>119</v>
      </c>
      <c r="E122" s="52" t="s">
        <v>121</v>
      </c>
      <c r="F122" s="55" t="s">
        <v>53</v>
      </c>
      <c r="G122" s="54" t="s">
        <v>27</v>
      </c>
      <c r="H122" s="54" t="s">
        <v>27</v>
      </c>
      <c r="I122" s="57">
        <v>8</v>
      </c>
      <c r="J122" s="57">
        <v>8</v>
      </c>
      <c r="K122" s="8"/>
      <c r="L122" s="8"/>
      <c r="M122" s="58">
        <v>217963.64</v>
      </c>
      <c r="N122" s="8"/>
      <c r="O122" s="8"/>
      <c r="P122" s="58">
        <v>217963.64</v>
      </c>
      <c r="Q122" s="83">
        <f t="shared" si="85"/>
        <v>100</v>
      </c>
      <c r="R122" s="83">
        <f t="shared" si="86"/>
        <v>100</v>
      </c>
      <c r="S122" s="60">
        <v>120</v>
      </c>
      <c r="T122" s="60">
        <v>120</v>
      </c>
      <c r="U122" s="62" t="s">
        <v>122</v>
      </c>
      <c r="V122" s="63">
        <f t="shared" si="87"/>
        <v>100</v>
      </c>
      <c r="W122" s="63">
        <f t="shared" si="88"/>
        <v>100</v>
      </c>
      <c r="X122" s="63">
        <f t="shared" si="89"/>
        <v>100</v>
      </c>
      <c r="Y122" s="39"/>
    </row>
    <row r="123" spans="1:25" s="3" customFormat="1" ht="25.5" x14ac:dyDescent="0.2">
      <c r="A123" s="5">
        <v>46</v>
      </c>
      <c r="B123" s="5"/>
      <c r="C123" s="6"/>
      <c r="D123" s="48" t="s">
        <v>120</v>
      </c>
      <c r="E123" s="56" t="s">
        <v>121</v>
      </c>
      <c r="F123" s="55" t="s">
        <v>53</v>
      </c>
      <c r="G123" s="54" t="s">
        <v>27</v>
      </c>
      <c r="H123" s="54" t="s">
        <v>27</v>
      </c>
      <c r="I123" s="56">
        <v>2</v>
      </c>
      <c r="J123" s="56">
        <v>2</v>
      </c>
      <c r="K123" s="8"/>
      <c r="L123" s="8"/>
      <c r="M123" s="58">
        <v>193745.45</v>
      </c>
      <c r="N123" s="8"/>
      <c r="O123" s="8"/>
      <c r="P123" s="58">
        <v>193745.45</v>
      </c>
      <c r="Q123" s="83">
        <f t="shared" si="85"/>
        <v>100</v>
      </c>
      <c r="R123" s="83">
        <f t="shared" si="86"/>
        <v>100</v>
      </c>
      <c r="S123" s="60">
        <v>60</v>
      </c>
      <c r="T123" s="60">
        <v>60</v>
      </c>
      <c r="U123" s="61" t="s">
        <v>149</v>
      </c>
      <c r="V123" s="63">
        <f t="shared" si="87"/>
        <v>100</v>
      </c>
      <c r="W123" s="63">
        <f t="shared" si="88"/>
        <v>100</v>
      </c>
      <c r="X123" s="63">
        <f t="shared" si="89"/>
        <v>100</v>
      </c>
      <c r="Y123" s="39"/>
    </row>
    <row r="124" spans="1:25" s="3" customFormat="1" ht="12" customHeight="1" x14ac:dyDescent="0.2">
      <c r="A124" s="24"/>
      <c r="B124" s="24"/>
      <c r="C124" s="26"/>
      <c r="D124" s="21" t="s">
        <v>40</v>
      </c>
      <c r="E124" s="145" t="s">
        <v>71</v>
      </c>
      <c r="F124" s="146"/>
      <c r="G124" s="146"/>
      <c r="H124" s="146"/>
      <c r="I124" s="147"/>
      <c r="J124" s="25"/>
      <c r="K124" s="27">
        <v>0</v>
      </c>
      <c r="L124" s="27">
        <v>0</v>
      </c>
      <c r="M124" s="59">
        <f>SUM(M121:M123)</f>
        <v>484363.64</v>
      </c>
      <c r="N124" s="27">
        <v>0</v>
      </c>
      <c r="O124" s="27">
        <v>0</v>
      </c>
      <c r="P124" s="59">
        <f>SUM(P121:P123)</f>
        <v>484363.64</v>
      </c>
      <c r="Q124" s="28"/>
      <c r="R124" s="24"/>
      <c r="S124" s="40"/>
      <c r="T124" s="40"/>
      <c r="U124" s="24"/>
      <c r="V124" s="24"/>
      <c r="W124" s="24"/>
      <c r="X124" s="24"/>
      <c r="Y124" s="24"/>
    </row>
    <row r="125" spans="1:25" s="3" customFormat="1" ht="12" x14ac:dyDescent="0.2">
      <c r="A125" s="5"/>
      <c r="B125" s="5"/>
      <c r="C125" s="6"/>
      <c r="D125" s="6"/>
      <c r="E125" s="6"/>
      <c r="F125" s="7"/>
      <c r="G125" s="5"/>
      <c r="H125" s="7"/>
      <c r="I125" s="7"/>
      <c r="J125" s="7"/>
      <c r="K125" s="8"/>
      <c r="L125" s="8"/>
      <c r="M125" s="8"/>
      <c r="N125" s="8"/>
      <c r="O125" s="8"/>
      <c r="P125" s="8"/>
      <c r="Q125" s="9"/>
      <c r="R125" s="5"/>
      <c r="S125" s="37"/>
      <c r="T125" s="37"/>
      <c r="U125" s="5"/>
      <c r="V125" s="38"/>
      <c r="W125" s="38"/>
      <c r="X125" s="38"/>
      <c r="Y125" s="39"/>
    </row>
    <row r="126" spans="1:25" s="3" customFormat="1" ht="24" x14ac:dyDescent="0.2">
      <c r="A126" s="68"/>
      <c r="B126" s="68"/>
      <c r="C126" s="47"/>
      <c r="D126" s="66" t="s">
        <v>191</v>
      </c>
      <c r="E126" s="66"/>
      <c r="F126" s="69"/>
      <c r="G126" s="68"/>
      <c r="H126" s="69"/>
      <c r="I126" s="69"/>
      <c r="J126" s="69"/>
      <c r="K126" s="70"/>
      <c r="L126" s="70"/>
      <c r="M126" s="71">
        <f>M124</f>
        <v>484363.64</v>
      </c>
      <c r="N126" s="70"/>
      <c r="O126" s="70"/>
      <c r="P126" s="71">
        <f>P124</f>
        <v>484363.64</v>
      </c>
      <c r="Q126" s="72"/>
      <c r="R126" s="68"/>
      <c r="S126" s="73"/>
      <c r="T126" s="73"/>
      <c r="U126" s="68"/>
      <c r="V126" s="68"/>
      <c r="W126" s="68"/>
      <c r="X126" s="68"/>
      <c r="Y126" s="68"/>
    </row>
    <row r="127" spans="1:25" s="3" customFormat="1" ht="12" x14ac:dyDescent="0.2">
      <c r="A127" s="5"/>
      <c r="B127" s="5"/>
      <c r="C127" s="6"/>
      <c r="D127" s="6"/>
      <c r="E127" s="6"/>
      <c r="F127" s="7"/>
      <c r="G127" s="5"/>
      <c r="H127" s="7"/>
      <c r="I127" s="7"/>
      <c r="J127" s="7"/>
      <c r="K127" s="8"/>
      <c r="L127" s="8"/>
      <c r="M127" s="8"/>
      <c r="N127" s="8"/>
      <c r="O127" s="8"/>
      <c r="P127" s="8"/>
      <c r="Q127" s="9"/>
      <c r="R127" s="5"/>
      <c r="S127" s="37"/>
      <c r="T127" s="37"/>
      <c r="U127" s="5"/>
      <c r="V127" s="38"/>
      <c r="W127" s="38"/>
      <c r="X127" s="38"/>
      <c r="Y127" s="39"/>
    </row>
    <row r="128" spans="1:25" s="3" customFormat="1" ht="24.75" customHeight="1" x14ac:dyDescent="0.2">
      <c r="A128" s="5"/>
      <c r="B128" s="5"/>
      <c r="C128" s="6"/>
      <c r="D128" s="90" t="s">
        <v>192</v>
      </c>
      <c r="E128" s="6"/>
      <c r="F128" s="7"/>
      <c r="G128" s="5"/>
      <c r="H128" s="7"/>
      <c r="I128" s="7"/>
      <c r="J128" s="7"/>
      <c r="K128" s="8"/>
      <c r="L128" s="8"/>
      <c r="M128" s="8"/>
      <c r="N128" s="8"/>
      <c r="O128" s="8"/>
      <c r="P128" s="8"/>
      <c r="Q128" s="9"/>
      <c r="R128" s="5"/>
      <c r="S128" s="37"/>
      <c r="T128" s="37"/>
      <c r="U128" s="5"/>
      <c r="V128" s="38"/>
      <c r="W128" s="38"/>
      <c r="X128" s="38"/>
      <c r="Y128" s="39"/>
    </row>
    <row r="129" spans="1:25" s="3" customFormat="1" ht="25.5" x14ac:dyDescent="0.2">
      <c r="A129" s="5">
        <v>47</v>
      </c>
      <c r="B129" s="5"/>
      <c r="C129" s="6"/>
      <c r="D129" s="48" t="s">
        <v>127</v>
      </c>
      <c r="E129" s="56" t="s">
        <v>51</v>
      </c>
      <c r="F129" s="55" t="s">
        <v>52</v>
      </c>
      <c r="G129" s="54" t="s">
        <v>27</v>
      </c>
      <c r="H129" s="54" t="s">
        <v>27</v>
      </c>
      <c r="I129" s="56">
        <v>24</v>
      </c>
      <c r="J129" s="56">
        <v>24</v>
      </c>
      <c r="K129" s="8"/>
      <c r="L129" s="8"/>
      <c r="M129" s="58">
        <v>134344.32000000001</v>
      </c>
      <c r="N129" s="8"/>
      <c r="O129" s="8"/>
      <c r="P129" s="58">
        <v>134344.32000000001</v>
      </c>
      <c r="Q129" s="83">
        <f t="shared" ref="Q129:Q130" si="90">J129/I129*100</f>
        <v>100</v>
      </c>
      <c r="R129" s="83">
        <f t="shared" ref="R129:R130" si="91">P129/M129*100</f>
        <v>100</v>
      </c>
      <c r="S129" s="60">
        <v>120</v>
      </c>
      <c r="T129" s="60">
        <v>120</v>
      </c>
      <c r="U129" s="61" t="s">
        <v>194</v>
      </c>
      <c r="V129" s="63">
        <f t="shared" ref="V129:V130" si="92">IFERROR((J129/I129)*100,0)</f>
        <v>100</v>
      </c>
      <c r="W129" s="63">
        <f t="shared" ref="W129:W130" si="93">IFERROR((T129/S129)*100,0)</f>
        <v>100</v>
      </c>
      <c r="X129" s="63">
        <f t="shared" ref="X129:X130" si="94">IFERROR(((N129+O129+P129)/(K129+L129+M129))*100,0)</f>
        <v>100</v>
      </c>
      <c r="Y129" s="39"/>
    </row>
    <row r="130" spans="1:25" s="3" customFormat="1" ht="25.5" x14ac:dyDescent="0.2">
      <c r="A130" s="5">
        <v>48</v>
      </c>
      <c r="B130" s="5"/>
      <c r="C130" s="6"/>
      <c r="D130" s="48" t="s">
        <v>143</v>
      </c>
      <c r="E130" s="56" t="s">
        <v>144</v>
      </c>
      <c r="F130" s="7" t="s">
        <v>52</v>
      </c>
      <c r="G130" s="54" t="s">
        <v>27</v>
      </c>
      <c r="H130" s="54" t="s">
        <v>27</v>
      </c>
      <c r="I130" s="56">
        <v>304</v>
      </c>
      <c r="J130" s="56">
        <v>304</v>
      </c>
      <c r="K130" s="8"/>
      <c r="L130" s="8"/>
      <c r="M130" s="58">
        <v>278191.8</v>
      </c>
      <c r="N130" s="8"/>
      <c r="O130" s="8"/>
      <c r="P130" s="58">
        <v>278191.8</v>
      </c>
      <c r="Q130" s="83">
        <f t="shared" si="90"/>
        <v>100</v>
      </c>
      <c r="R130" s="83">
        <f t="shared" si="91"/>
        <v>100</v>
      </c>
      <c r="S130" s="60">
        <v>120</v>
      </c>
      <c r="T130" s="60">
        <v>120</v>
      </c>
      <c r="U130" s="61" t="s">
        <v>152</v>
      </c>
      <c r="V130" s="63">
        <f t="shared" si="92"/>
        <v>100</v>
      </c>
      <c r="W130" s="63">
        <f t="shared" si="93"/>
        <v>100</v>
      </c>
      <c r="X130" s="63">
        <f t="shared" si="94"/>
        <v>100</v>
      </c>
      <c r="Y130" s="39"/>
    </row>
    <row r="131" spans="1:25" s="3" customFormat="1" ht="25.5" x14ac:dyDescent="0.2">
      <c r="A131" s="5">
        <v>49</v>
      </c>
      <c r="B131" s="5"/>
      <c r="C131" s="6"/>
      <c r="D131" s="48" t="s">
        <v>193</v>
      </c>
      <c r="E131" s="56" t="s">
        <v>144</v>
      </c>
      <c r="F131" s="7" t="s">
        <v>52</v>
      </c>
      <c r="G131" s="54" t="s">
        <v>27</v>
      </c>
      <c r="H131" s="54" t="s">
        <v>27</v>
      </c>
      <c r="I131" s="56">
        <v>304</v>
      </c>
      <c r="J131" s="56">
        <v>304</v>
      </c>
      <c r="K131" s="8"/>
      <c r="L131" s="8"/>
      <c r="M131" s="58">
        <v>247801.75</v>
      </c>
      <c r="N131" s="8"/>
      <c r="O131" s="8"/>
      <c r="P131" s="58">
        <v>247801.75</v>
      </c>
      <c r="Q131" s="83">
        <f t="shared" ref="Q131" si="95">J131/I131*100</f>
        <v>100</v>
      </c>
      <c r="R131" s="83">
        <f t="shared" ref="R131" si="96">P131/M131*100</f>
        <v>100</v>
      </c>
      <c r="S131" s="60">
        <v>120</v>
      </c>
      <c r="T131" s="60">
        <v>120</v>
      </c>
      <c r="U131" s="61" t="s">
        <v>152</v>
      </c>
      <c r="V131" s="63">
        <f t="shared" ref="V131" si="97">IFERROR((J131/I131)*100,0)</f>
        <v>100</v>
      </c>
      <c r="W131" s="63">
        <f t="shared" ref="W131" si="98">IFERROR((T131/S131)*100,0)</f>
        <v>100</v>
      </c>
      <c r="X131" s="63">
        <f t="shared" ref="X131" si="99">IFERROR(((N131+O131+P131)/(K131+L131+M131))*100,0)</f>
        <v>100</v>
      </c>
      <c r="Y131" s="39"/>
    </row>
    <row r="132" spans="1:25" s="3" customFormat="1" ht="12" customHeight="1" x14ac:dyDescent="0.2">
      <c r="A132" s="24"/>
      <c r="B132" s="24"/>
      <c r="C132" s="26"/>
      <c r="D132" s="21" t="s">
        <v>40</v>
      </c>
      <c r="E132" s="145" t="s">
        <v>71</v>
      </c>
      <c r="F132" s="146"/>
      <c r="G132" s="146"/>
      <c r="H132" s="146"/>
      <c r="I132" s="147"/>
      <c r="J132" s="25"/>
      <c r="K132" s="27">
        <v>0</v>
      </c>
      <c r="L132" s="27">
        <v>0</v>
      </c>
      <c r="M132" s="59">
        <f>SUM(M129:M131)</f>
        <v>660337.87</v>
      </c>
      <c r="N132" s="27">
        <v>0</v>
      </c>
      <c r="O132" s="27">
        <v>0</v>
      </c>
      <c r="P132" s="59">
        <f>SUM(P129:P131)</f>
        <v>660337.87</v>
      </c>
      <c r="Q132" s="28"/>
      <c r="R132" s="24"/>
      <c r="S132" s="40"/>
      <c r="T132" s="40"/>
      <c r="U132" s="24"/>
      <c r="V132" s="24"/>
      <c r="W132" s="24"/>
      <c r="X132" s="24"/>
      <c r="Y132" s="24"/>
    </row>
    <row r="133" spans="1:25" s="3" customFormat="1" ht="12" x14ac:dyDescent="0.2">
      <c r="A133" s="5"/>
      <c r="B133" s="5"/>
      <c r="C133" s="6"/>
      <c r="D133" s="6"/>
      <c r="E133" s="6"/>
      <c r="F133" s="7"/>
      <c r="G133" s="5"/>
      <c r="H133" s="7"/>
      <c r="I133" s="7"/>
      <c r="J133" s="7"/>
      <c r="K133" s="8"/>
      <c r="L133" s="8"/>
      <c r="M133" s="8"/>
      <c r="N133" s="8"/>
      <c r="O133" s="8"/>
      <c r="P133" s="8"/>
      <c r="Q133" s="9"/>
      <c r="R133" s="5"/>
      <c r="S133" s="37"/>
      <c r="T133" s="37"/>
      <c r="U133" s="5"/>
      <c r="V133" s="38"/>
      <c r="W133" s="38"/>
      <c r="X133" s="38"/>
      <c r="Y133" s="39"/>
    </row>
    <row r="134" spans="1:25" s="3" customFormat="1" ht="24" x14ac:dyDescent="0.2">
      <c r="A134" s="68"/>
      <c r="B134" s="68"/>
      <c r="C134" s="47"/>
      <c r="D134" s="66" t="s">
        <v>195</v>
      </c>
      <c r="E134" s="66"/>
      <c r="F134" s="69"/>
      <c r="G134" s="68"/>
      <c r="H134" s="69"/>
      <c r="I134" s="69"/>
      <c r="J134" s="69"/>
      <c r="K134" s="70"/>
      <c r="L134" s="70"/>
      <c r="M134" s="71">
        <f>SUM(M132)</f>
        <v>660337.87</v>
      </c>
      <c r="N134" s="70"/>
      <c r="O134" s="70"/>
      <c r="P134" s="71">
        <f>SUM(P132)</f>
        <v>660337.87</v>
      </c>
      <c r="Q134" s="72"/>
      <c r="R134" s="68"/>
      <c r="S134" s="73"/>
      <c r="T134" s="73"/>
      <c r="U134" s="68"/>
      <c r="V134" s="68"/>
      <c r="W134" s="68"/>
      <c r="X134" s="68"/>
      <c r="Y134" s="68"/>
    </row>
    <row r="135" spans="1:25" s="3" customFormat="1" ht="12" x14ac:dyDescent="0.2">
      <c r="A135" s="5"/>
      <c r="B135" s="5"/>
      <c r="C135" s="6"/>
      <c r="D135" s="6"/>
      <c r="E135" s="6"/>
      <c r="F135" s="7"/>
      <c r="G135" s="5"/>
      <c r="H135" s="7"/>
      <c r="I135" s="7"/>
      <c r="J135" s="7"/>
      <c r="K135" s="8"/>
      <c r="L135" s="8"/>
      <c r="M135" s="8"/>
      <c r="N135" s="8"/>
      <c r="O135" s="8"/>
      <c r="P135" s="8"/>
      <c r="Q135" s="9"/>
      <c r="R135" s="5"/>
      <c r="S135" s="37"/>
      <c r="T135" s="37"/>
      <c r="U135" s="5"/>
      <c r="V135" s="38"/>
      <c r="W135" s="38"/>
      <c r="X135" s="38"/>
      <c r="Y135" s="39"/>
    </row>
    <row r="136" spans="1:25" s="3" customFormat="1" ht="24.75" customHeight="1" x14ac:dyDescent="0.2">
      <c r="A136" s="5"/>
      <c r="B136" s="5"/>
      <c r="C136" s="6"/>
      <c r="D136" s="90" t="s">
        <v>196</v>
      </c>
      <c r="E136" s="6"/>
      <c r="F136" s="7"/>
      <c r="G136" s="5"/>
      <c r="H136" s="7"/>
      <c r="I136" s="7"/>
      <c r="J136" s="7"/>
      <c r="K136" s="8"/>
      <c r="L136" s="8"/>
      <c r="M136" s="8"/>
      <c r="N136" s="8"/>
      <c r="O136" s="8"/>
      <c r="P136" s="8"/>
      <c r="Q136" s="9"/>
      <c r="R136" s="5"/>
      <c r="S136" s="37"/>
      <c r="T136" s="37"/>
      <c r="U136" s="5"/>
      <c r="V136" s="38"/>
      <c r="W136" s="38"/>
      <c r="X136" s="38"/>
      <c r="Y136" s="39"/>
    </row>
    <row r="137" spans="1:25" s="3" customFormat="1" ht="25.5" x14ac:dyDescent="0.2">
      <c r="A137" s="5">
        <v>50</v>
      </c>
      <c r="B137" s="54" t="s">
        <v>142</v>
      </c>
      <c r="C137" s="55" t="s">
        <v>142</v>
      </c>
      <c r="D137" s="48" t="s">
        <v>266</v>
      </c>
      <c r="E137" s="55" t="s">
        <v>96</v>
      </c>
      <c r="F137" s="55" t="s">
        <v>125</v>
      </c>
      <c r="G137" s="54" t="s">
        <v>97</v>
      </c>
      <c r="H137" s="55" t="s">
        <v>98</v>
      </c>
      <c r="I137" s="55">
        <v>1</v>
      </c>
      <c r="J137" s="55">
        <v>1</v>
      </c>
      <c r="K137" s="8"/>
      <c r="L137" s="8"/>
      <c r="M137" s="58">
        <v>1260950.3799999999</v>
      </c>
      <c r="N137" s="8"/>
      <c r="O137" s="8"/>
      <c r="P137" s="58">
        <v>1260950.3799999999</v>
      </c>
      <c r="Q137" s="83">
        <f t="shared" ref="Q137" si="100">J137/I137*100</f>
        <v>100</v>
      </c>
      <c r="R137" s="83">
        <f t="shared" ref="R137" si="101">P137/M137*100</f>
        <v>100</v>
      </c>
      <c r="S137" s="60">
        <v>100</v>
      </c>
      <c r="T137" s="60">
        <v>100</v>
      </c>
      <c r="U137" s="61" t="s">
        <v>351</v>
      </c>
      <c r="V137" s="63">
        <f t="shared" ref="V137" si="102">IFERROR((J137/I137)*100,0)</f>
        <v>100</v>
      </c>
      <c r="W137" s="63">
        <f t="shared" ref="W137" si="103">IFERROR((T137/S137)*100,0)</f>
        <v>100</v>
      </c>
      <c r="X137" s="63">
        <f t="shared" ref="X137" si="104">IFERROR(((N137+O137+P137)/(K137+L137+M137))*100,0)</f>
        <v>100</v>
      </c>
      <c r="Y137" s="39"/>
    </row>
    <row r="138" spans="1:25" s="3" customFormat="1" ht="25.5" x14ac:dyDescent="0.2">
      <c r="A138" s="5">
        <v>51</v>
      </c>
      <c r="B138" s="54" t="s">
        <v>142</v>
      </c>
      <c r="C138" s="55" t="s">
        <v>142</v>
      </c>
      <c r="D138" s="48" t="s">
        <v>352</v>
      </c>
      <c r="E138" s="55" t="s">
        <v>96</v>
      </c>
      <c r="F138" s="55" t="s">
        <v>353</v>
      </c>
      <c r="G138" s="54" t="s">
        <v>97</v>
      </c>
      <c r="H138" s="55" t="s">
        <v>98</v>
      </c>
      <c r="I138" s="55">
        <v>1</v>
      </c>
      <c r="J138" s="55">
        <v>1</v>
      </c>
      <c r="K138" s="8"/>
      <c r="L138" s="8"/>
      <c r="M138" s="58">
        <v>425367.15</v>
      </c>
      <c r="N138" s="8"/>
      <c r="O138" s="8"/>
      <c r="P138" s="58">
        <v>425367.15</v>
      </c>
      <c r="Q138" s="83">
        <f t="shared" ref="Q138" si="105">J138/I138*100</f>
        <v>100</v>
      </c>
      <c r="R138" s="83">
        <f t="shared" ref="R138" si="106">P138/M138*100</f>
        <v>100</v>
      </c>
      <c r="S138" s="60">
        <v>60</v>
      </c>
      <c r="T138" s="60">
        <v>60</v>
      </c>
      <c r="U138" s="61" t="s">
        <v>153</v>
      </c>
      <c r="V138" s="63">
        <f t="shared" ref="V138" si="107">IFERROR((J138/I138)*100,0)</f>
        <v>100</v>
      </c>
      <c r="W138" s="63">
        <f t="shared" ref="W138" si="108">IFERROR((T138/S138)*100,0)</f>
        <v>100</v>
      </c>
      <c r="X138" s="63">
        <f t="shared" ref="X138" si="109">IFERROR(((N138+O138+P138)/(K138+L138+M138))*100,0)</f>
        <v>100</v>
      </c>
      <c r="Y138" s="39"/>
    </row>
    <row r="139" spans="1:25" s="3" customFormat="1" ht="25.5" x14ac:dyDescent="0.2">
      <c r="A139" s="5">
        <v>52</v>
      </c>
      <c r="B139" s="5" t="s">
        <v>142</v>
      </c>
      <c r="C139" s="7" t="s">
        <v>142</v>
      </c>
      <c r="D139" s="48" t="s">
        <v>354</v>
      </c>
      <c r="E139" s="7" t="s">
        <v>96</v>
      </c>
      <c r="F139" s="7" t="s">
        <v>355</v>
      </c>
      <c r="G139" s="54" t="s">
        <v>97</v>
      </c>
      <c r="H139" s="55" t="s">
        <v>98</v>
      </c>
      <c r="I139" s="55">
        <v>1</v>
      </c>
      <c r="J139" s="55">
        <v>1</v>
      </c>
      <c r="K139" s="8"/>
      <c r="L139" s="8"/>
      <c r="M139" s="58">
        <v>840625.23</v>
      </c>
      <c r="N139" s="8"/>
      <c r="O139" s="8"/>
      <c r="P139" s="58">
        <v>840625.23</v>
      </c>
      <c r="Q139" s="83">
        <f t="shared" ref="Q139" si="110">J139/I139*100</f>
        <v>100</v>
      </c>
      <c r="R139" s="83">
        <f t="shared" ref="R139" si="111">P139/M139*100</f>
        <v>100</v>
      </c>
      <c r="S139" s="60">
        <v>100</v>
      </c>
      <c r="T139" s="60">
        <v>100</v>
      </c>
      <c r="U139" s="61" t="s">
        <v>243</v>
      </c>
      <c r="V139" s="63">
        <f t="shared" ref="V139" si="112">IFERROR((J139/I139)*100,0)</f>
        <v>100</v>
      </c>
      <c r="W139" s="63">
        <f t="shared" ref="W139" si="113">IFERROR((T139/S139)*100,0)</f>
        <v>100</v>
      </c>
      <c r="X139" s="63">
        <f t="shared" ref="X139" si="114">IFERROR(((N139+O139+P139)/(K139+L139+M139))*100,0)</f>
        <v>100</v>
      </c>
      <c r="Y139" s="39"/>
    </row>
    <row r="140" spans="1:25" s="3" customFormat="1" ht="25.5" x14ac:dyDescent="0.2">
      <c r="A140" s="5">
        <v>53</v>
      </c>
      <c r="B140" s="5" t="s">
        <v>142</v>
      </c>
      <c r="C140" s="7" t="s">
        <v>142</v>
      </c>
      <c r="D140" s="48" t="s">
        <v>356</v>
      </c>
      <c r="E140" s="7" t="s">
        <v>96</v>
      </c>
      <c r="F140" s="7" t="s">
        <v>230</v>
      </c>
      <c r="G140" s="54" t="s">
        <v>140</v>
      </c>
      <c r="H140" s="55" t="s">
        <v>98</v>
      </c>
      <c r="I140" s="55">
        <v>1</v>
      </c>
      <c r="J140" s="55">
        <v>1</v>
      </c>
      <c r="K140" s="8"/>
      <c r="L140" s="8"/>
      <c r="M140" s="58">
        <v>839229.79</v>
      </c>
      <c r="N140" s="8"/>
      <c r="O140" s="8"/>
      <c r="P140" s="58">
        <v>839229.79</v>
      </c>
      <c r="Q140" s="83">
        <f t="shared" ref="Q140" si="115">J140/I140*100</f>
        <v>100</v>
      </c>
      <c r="R140" s="83">
        <f t="shared" ref="R140" si="116">P140/M140*100</f>
        <v>100</v>
      </c>
      <c r="S140" s="60">
        <v>100</v>
      </c>
      <c r="T140" s="60">
        <v>100</v>
      </c>
      <c r="U140" s="61" t="s">
        <v>265</v>
      </c>
      <c r="V140" s="63">
        <f t="shared" ref="V140" si="117">IFERROR((J140/I140)*100,0)</f>
        <v>100</v>
      </c>
      <c r="W140" s="63">
        <f t="shared" ref="W140" si="118">IFERROR((T140/S140)*100,0)</f>
        <v>100</v>
      </c>
      <c r="X140" s="63">
        <f t="shared" ref="X140" si="119">IFERROR(((N140+O140+P140)/(K140+L140+M140))*100,0)</f>
        <v>100</v>
      </c>
      <c r="Y140" s="39"/>
    </row>
    <row r="141" spans="1:25" s="3" customFormat="1" ht="12" x14ac:dyDescent="0.2">
      <c r="A141" s="24"/>
      <c r="B141" s="24"/>
      <c r="C141" s="26"/>
      <c r="D141" s="21" t="s">
        <v>40</v>
      </c>
      <c r="E141" s="145" t="s">
        <v>189</v>
      </c>
      <c r="F141" s="146"/>
      <c r="G141" s="146"/>
      <c r="H141" s="146"/>
      <c r="I141" s="146"/>
      <c r="J141" s="147"/>
      <c r="K141" s="27">
        <v>0</v>
      </c>
      <c r="L141" s="27">
        <v>0</v>
      </c>
      <c r="M141" s="59">
        <f>SUM(M137:M140)</f>
        <v>3366172.55</v>
      </c>
      <c r="N141" s="27">
        <v>0</v>
      </c>
      <c r="O141" s="27">
        <v>0</v>
      </c>
      <c r="P141" s="59">
        <f>SUM(P137:P140)</f>
        <v>3366172.55</v>
      </c>
      <c r="Q141" s="28"/>
      <c r="R141" s="24"/>
      <c r="S141" s="40"/>
      <c r="T141" s="40"/>
      <c r="U141" s="24"/>
      <c r="V141" s="24"/>
      <c r="W141" s="24"/>
      <c r="X141" s="24"/>
      <c r="Y141" s="24"/>
    </row>
    <row r="142" spans="1:25" s="3" customFormat="1" ht="12" x14ac:dyDescent="0.2">
      <c r="A142" s="5"/>
      <c r="B142" s="5"/>
      <c r="C142" s="6"/>
      <c r="D142" s="6"/>
      <c r="E142" s="6"/>
      <c r="F142" s="7"/>
      <c r="G142" s="5"/>
      <c r="H142" s="7"/>
      <c r="I142" s="7"/>
      <c r="J142" s="7"/>
      <c r="K142" s="8"/>
      <c r="L142" s="8"/>
      <c r="M142" s="8"/>
      <c r="N142" s="8"/>
      <c r="O142" s="8"/>
      <c r="P142" s="8"/>
      <c r="Q142" s="9"/>
      <c r="R142" s="5"/>
      <c r="S142" s="37"/>
      <c r="T142" s="37"/>
      <c r="U142" s="5"/>
      <c r="V142" s="38"/>
      <c r="W142" s="38"/>
      <c r="X142" s="38"/>
      <c r="Y142" s="39"/>
    </row>
    <row r="143" spans="1:25" s="3" customFormat="1" ht="24" customHeight="1" x14ac:dyDescent="0.2">
      <c r="A143" s="68"/>
      <c r="B143" s="68"/>
      <c r="C143" s="47"/>
      <c r="D143" s="66" t="s">
        <v>201</v>
      </c>
      <c r="E143" s="66"/>
      <c r="F143" s="69"/>
      <c r="G143" s="68"/>
      <c r="H143" s="69"/>
      <c r="I143" s="69"/>
      <c r="J143" s="69"/>
      <c r="K143" s="70"/>
      <c r="L143" s="70"/>
      <c r="M143" s="71">
        <f>SUM(M141)</f>
        <v>3366172.55</v>
      </c>
      <c r="N143" s="70"/>
      <c r="O143" s="70"/>
      <c r="P143" s="71">
        <f>SUM(P141)</f>
        <v>3366172.55</v>
      </c>
      <c r="Q143" s="72"/>
      <c r="R143" s="68"/>
      <c r="S143" s="73"/>
      <c r="T143" s="73"/>
      <c r="U143" s="68"/>
      <c r="V143" s="68"/>
      <c r="W143" s="68"/>
      <c r="X143" s="68"/>
      <c r="Y143" s="68"/>
    </row>
    <row r="144" spans="1:25" s="3" customFormat="1" ht="12" x14ac:dyDescent="0.2">
      <c r="A144" s="5"/>
      <c r="B144" s="5"/>
      <c r="C144" s="6"/>
      <c r="D144" s="6"/>
      <c r="E144" s="6"/>
      <c r="F144" s="7"/>
      <c r="G144" s="5"/>
      <c r="H144" s="7"/>
      <c r="I144" s="7"/>
      <c r="J144" s="7"/>
      <c r="K144" s="8"/>
      <c r="L144" s="8"/>
      <c r="M144" s="8"/>
      <c r="N144" s="8"/>
      <c r="O144" s="8"/>
      <c r="P144" s="8"/>
      <c r="Q144" s="9"/>
      <c r="R144" s="5"/>
      <c r="S144" s="37"/>
      <c r="T144" s="37"/>
      <c r="U144" s="5"/>
      <c r="V144" s="38"/>
      <c r="W144" s="38"/>
      <c r="X144" s="38"/>
      <c r="Y144" s="39"/>
    </row>
    <row r="145" spans="1:25" s="3" customFormat="1" ht="24.75" customHeight="1" x14ac:dyDescent="0.2">
      <c r="A145" s="5"/>
      <c r="B145" s="5"/>
      <c r="C145" s="6"/>
      <c r="D145" s="90" t="s">
        <v>197</v>
      </c>
      <c r="E145" s="6"/>
      <c r="F145" s="7"/>
      <c r="G145" s="5"/>
      <c r="H145" s="7"/>
      <c r="I145" s="7"/>
      <c r="J145" s="7"/>
      <c r="K145" s="8"/>
      <c r="L145" s="8"/>
      <c r="M145" s="8"/>
      <c r="N145" s="8"/>
      <c r="O145" s="8"/>
      <c r="P145" s="8"/>
      <c r="Q145" s="9"/>
      <c r="R145" s="5"/>
      <c r="S145" s="37"/>
      <c r="T145" s="37"/>
      <c r="U145" s="5"/>
      <c r="V145" s="38"/>
      <c r="W145" s="38"/>
      <c r="X145" s="38"/>
      <c r="Y145" s="39"/>
    </row>
    <row r="146" spans="1:25" s="3" customFormat="1" ht="25.5" x14ac:dyDescent="0.2">
      <c r="A146" s="5">
        <v>54</v>
      </c>
      <c r="B146" s="5"/>
      <c r="C146" s="6"/>
      <c r="D146" s="48" t="s">
        <v>129</v>
      </c>
      <c r="E146" s="56" t="s">
        <v>50</v>
      </c>
      <c r="F146" s="55" t="s">
        <v>52</v>
      </c>
      <c r="G146" s="54" t="s">
        <v>27</v>
      </c>
      <c r="H146" s="54" t="s">
        <v>27</v>
      </c>
      <c r="I146" s="56">
        <v>1</v>
      </c>
      <c r="J146" s="56">
        <v>1</v>
      </c>
      <c r="K146" s="8"/>
      <c r="L146" s="8"/>
      <c r="M146" s="58">
        <v>106713.79</v>
      </c>
      <c r="N146" s="8"/>
      <c r="O146" s="8"/>
      <c r="P146" s="58">
        <v>106713.79</v>
      </c>
      <c r="Q146" s="83">
        <f t="shared" ref="Q146:Q149" si="120">J146/I146*100</f>
        <v>100</v>
      </c>
      <c r="R146" s="83">
        <f t="shared" ref="R146:R149" si="121">P146/M146*100</f>
        <v>100</v>
      </c>
      <c r="S146" s="60">
        <v>120</v>
      </c>
      <c r="T146" s="60">
        <v>120</v>
      </c>
      <c r="U146" s="61" t="s">
        <v>149</v>
      </c>
      <c r="V146" s="63">
        <f t="shared" ref="V146:V149" si="122">IFERROR((J146/I146)*100,0)</f>
        <v>100</v>
      </c>
      <c r="W146" s="63">
        <f t="shared" ref="W146:W149" si="123">IFERROR((T146/S146)*100,0)</f>
        <v>100</v>
      </c>
      <c r="X146" s="63">
        <f t="shared" ref="X146:X149" si="124">IFERROR(((N146+O146+P146)/(K146+L146+M146))*100,0)</f>
        <v>100</v>
      </c>
      <c r="Y146" s="39"/>
    </row>
    <row r="147" spans="1:25" s="3" customFormat="1" ht="25.5" x14ac:dyDescent="0.2">
      <c r="A147" s="5">
        <v>55</v>
      </c>
      <c r="B147" s="5"/>
      <c r="C147" s="6"/>
      <c r="D147" s="48" t="s">
        <v>128</v>
      </c>
      <c r="E147" s="56" t="s">
        <v>50</v>
      </c>
      <c r="F147" s="55" t="s">
        <v>52</v>
      </c>
      <c r="G147" s="54" t="s">
        <v>27</v>
      </c>
      <c r="H147" s="54" t="s">
        <v>27</v>
      </c>
      <c r="I147" s="56">
        <v>1</v>
      </c>
      <c r="J147" s="56">
        <v>1</v>
      </c>
      <c r="K147" s="8"/>
      <c r="L147" s="8"/>
      <c r="M147" s="58">
        <v>201867.94</v>
      </c>
      <c r="N147" s="8"/>
      <c r="O147" s="8"/>
      <c r="P147" s="58">
        <v>201867.94</v>
      </c>
      <c r="Q147" s="83">
        <f t="shared" si="120"/>
        <v>100</v>
      </c>
      <c r="R147" s="83">
        <f t="shared" si="121"/>
        <v>100</v>
      </c>
      <c r="S147" s="60">
        <v>60</v>
      </c>
      <c r="T147" s="60">
        <v>60</v>
      </c>
      <c r="U147" s="61" t="s">
        <v>149</v>
      </c>
      <c r="V147" s="63">
        <f t="shared" si="122"/>
        <v>100</v>
      </c>
      <c r="W147" s="63">
        <f t="shared" si="123"/>
        <v>100</v>
      </c>
      <c r="X147" s="63">
        <f t="shared" si="124"/>
        <v>100</v>
      </c>
      <c r="Y147" s="39"/>
    </row>
    <row r="148" spans="1:25" s="3" customFormat="1" ht="25.5" x14ac:dyDescent="0.2">
      <c r="A148" s="5">
        <v>56</v>
      </c>
      <c r="B148" s="5"/>
      <c r="C148" s="6"/>
      <c r="D148" s="48" t="s">
        <v>130</v>
      </c>
      <c r="E148" s="51" t="s">
        <v>132</v>
      </c>
      <c r="F148" s="55" t="s">
        <v>52</v>
      </c>
      <c r="G148" s="54" t="s">
        <v>27</v>
      </c>
      <c r="H148" s="54" t="s">
        <v>27</v>
      </c>
      <c r="I148" s="56">
        <v>50</v>
      </c>
      <c r="J148" s="56">
        <v>50</v>
      </c>
      <c r="K148" s="8"/>
      <c r="L148" s="8"/>
      <c r="M148" s="58">
        <v>380846.88</v>
      </c>
      <c r="N148" s="8"/>
      <c r="O148" s="8"/>
      <c r="P148" s="58">
        <v>380846.88</v>
      </c>
      <c r="Q148" s="83">
        <f t="shared" si="120"/>
        <v>100</v>
      </c>
      <c r="R148" s="83">
        <f t="shared" si="121"/>
        <v>100</v>
      </c>
      <c r="S148" s="60">
        <v>180</v>
      </c>
      <c r="T148" s="60">
        <v>180</v>
      </c>
      <c r="U148" s="61" t="s">
        <v>149</v>
      </c>
      <c r="V148" s="63">
        <f t="shared" si="122"/>
        <v>100</v>
      </c>
      <c r="W148" s="63">
        <f t="shared" si="123"/>
        <v>100</v>
      </c>
      <c r="X148" s="63">
        <f t="shared" si="124"/>
        <v>100</v>
      </c>
      <c r="Y148" s="39"/>
    </row>
    <row r="149" spans="1:25" s="3" customFormat="1" ht="38.25" x14ac:dyDescent="0.2">
      <c r="A149" s="5">
        <v>57</v>
      </c>
      <c r="B149" s="5"/>
      <c r="C149" s="6"/>
      <c r="D149" s="49" t="s">
        <v>131</v>
      </c>
      <c r="E149" s="52" t="s">
        <v>67</v>
      </c>
      <c r="F149" s="55" t="s">
        <v>52</v>
      </c>
      <c r="G149" s="54" t="s">
        <v>27</v>
      </c>
      <c r="H149" s="54" t="s">
        <v>27</v>
      </c>
      <c r="I149" s="57">
        <v>50</v>
      </c>
      <c r="J149" s="57">
        <v>50</v>
      </c>
      <c r="K149" s="8"/>
      <c r="L149" s="8"/>
      <c r="M149" s="58">
        <v>275282.82</v>
      </c>
      <c r="N149" s="8"/>
      <c r="O149" s="8"/>
      <c r="P149" s="58">
        <v>275282.82</v>
      </c>
      <c r="Q149" s="83">
        <f t="shared" si="120"/>
        <v>100</v>
      </c>
      <c r="R149" s="83">
        <f t="shared" si="121"/>
        <v>100</v>
      </c>
      <c r="S149" s="60">
        <v>180</v>
      </c>
      <c r="T149" s="60">
        <v>180</v>
      </c>
      <c r="U149" s="61" t="s">
        <v>149</v>
      </c>
      <c r="V149" s="63">
        <f t="shared" si="122"/>
        <v>100</v>
      </c>
      <c r="W149" s="63">
        <f t="shared" si="123"/>
        <v>100</v>
      </c>
      <c r="X149" s="63">
        <f t="shared" si="124"/>
        <v>100</v>
      </c>
      <c r="Y149" s="39"/>
    </row>
    <row r="150" spans="1:25" s="3" customFormat="1" ht="12" customHeight="1" x14ac:dyDescent="0.2">
      <c r="A150" s="24"/>
      <c r="B150" s="24"/>
      <c r="C150" s="26"/>
      <c r="D150" s="21" t="s">
        <v>40</v>
      </c>
      <c r="E150" s="145" t="s">
        <v>71</v>
      </c>
      <c r="F150" s="146"/>
      <c r="G150" s="146"/>
      <c r="H150" s="146"/>
      <c r="I150" s="147"/>
      <c r="J150" s="25"/>
      <c r="K150" s="27">
        <f>K133+K146+K149</f>
        <v>0</v>
      </c>
      <c r="L150" s="27">
        <f>L133+L146+L149</f>
        <v>0</v>
      </c>
      <c r="M150" s="59">
        <f>SUM(M146:M149)</f>
        <v>964711.42999999993</v>
      </c>
      <c r="N150" s="27">
        <f>N133+N146+N149</f>
        <v>0</v>
      </c>
      <c r="O150" s="27">
        <f>O133+O146+O149</f>
        <v>0</v>
      </c>
      <c r="P150" s="59">
        <f>SUM(P146:P149)</f>
        <v>964711.42999999993</v>
      </c>
      <c r="Q150" s="28"/>
      <c r="R150" s="24"/>
      <c r="S150" s="40"/>
      <c r="T150" s="40"/>
      <c r="U150" s="24"/>
      <c r="V150" s="24"/>
      <c r="W150" s="24"/>
      <c r="X150" s="24"/>
      <c r="Y150" s="24"/>
    </row>
    <row r="151" spans="1:25" s="3" customFormat="1" ht="39" customHeight="1" x14ac:dyDescent="0.2">
      <c r="A151" s="5">
        <v>58</v>
      </c>
      <c r="B151" s="54" t="s">
        <v>57</v>
      </c>
      <c r="C151" s="55" t="s">
        <v>57</v>
      </c>
      <c r="D151" s="49" t="s">
        <v>267</v>
      </c>
      <c r="E151" s="55" t="s">
        <v>340</v>
      </c>
      <c r="F151" s="55" t="s">
        <v>268</v>
      </c>
      <c r="G151" s="54" t="s">
        <v>97</v>
      </c>
      <c r="H151" s="55" t="s">
        <v>58</v>
      </c>
      <c r="I151" s="56">
        <v>600</v>
      </c>
      <c r="J151" s="56">
        <v>600</v>
      </c>
      <c r="K151" s="8"/>
      <c r="L151" s="8"/>
      <c r="M151" s="106">
        <v>1978824.36</v>
      </c>
      <c r="N151" s="8"/>
      <c r="O151" s="8"/>
      <c r="P151" s="58">
        <v>1978824.36</v>
      </c>
      <c r="Q151" s="83">
        <f t="shared" ref="Q151:Q152" si="125">J151/I151*100</f>
        <v>100</v>
      </c>
      <c r="R151" s="83">
        <f t="shared" ref="R151:R152" si="126">P151/M151*100</f>
        <v>100</v>
      </c>
      <c r="S151" s="60">
        <v>68</v>
      </c>
      <c r="T151" s="60">
        <v>68</v>
      </c>
      <c r="U151" s="62" t="s">
        <v>269</v>
      </c>
      <c r="V151" s="63">
        <f t="shared" ref="V151:V152" si="127">IFERROR((J151/I151)*100,0)</f>
        <v>100</v>
      </c>
      <c r="W151" s="63">
        <f t="shared" ref="W151:W152" si="128">IFERROR((T151/S151)*100,0)</f>
        <v>100</v>
      </c>
      <c r="X151" s="63">
        <f t="shared" ref="X151:X152" si="129">IFERROR(((N151+O151+P151)/(K151+L151+M151))*100,0)</f>
        <v>100</v>
      </c>
      <c r="Y151" s="39"/>
    </row>
    <row r="152" spans="1:25" s="3" customFormat="1" ht="25.5" x14ac:dyDescent="0.2">
      <c r="A152" s="5">
        <v>59</v>
      </c>
      <c r="B152" s="54" t="s">
        <v>57</v>
      </c>
      <c r="C152" s="55" t="s">
        <v>57</v>
      </c>
      <c r="D152" s="48" t="s">
        <v>270</v>
      </c>
      <c r="E152" s="55" t="s">
        <v>96</v>
      </c>
      <c r="F152" s="55" t="s">
        <v>288</v>
      </c>
      <c r="G152" s="54" t="s">
        <v>97</v>
      </c>
      <c r="H152" s="55" t="s">
        <v>58</v>
      </c>
      <c r="I152" s="55">
        <v>1</v>
      </c>
      <c r="J152" s="55">
        <v>1</v>
      </c>
      <c r="K152" s="8"/>
      <c r="L152" s="8"/>
      <c r="M152" s="106">
        <v>1588523</v>
      </c>
      <c r="N152" s="8"/>
      <c r="O152" s="8"/>
      <c r="P152" s="58">
        <v>1588523</v>
      </c>
      <c r="Q152" s="83">
        <f t="shared" si="125"/>
        <v>100</v>
      </c>
      <c r="R152" s="83">
        <f t="shared" si="126"/>
        <v>100</v>
      </c>
      <c r="S152" s="60">
        <v>58</v>
      </c>
      <c r="T152" s="60">
        <v>58</v>
      </c>
      <c r="U152" s="61" t="s">
        <v>357</v>
      </c>
      <c r="V152" s="63">
        <f t="shared" si="127"/>
        <v>100</v>
      </c>
      <c r="W152" s="63">
        <f t="shared" si="128"/>
        <v>100</v>
      </c>
      <c r="X152" s="63">
        <f t="shared" si="129"/>
        <v>100</v>
      </c>
      <c r="Y152" s="39"/>
    </row>
    <row r="153" spans="1:25" s="3" customFormat="1" ht="25.5" x14ac:dyDescent="0.2">
      <c r="A153" s="5">
        <v>60</v>
      </c>
      <c r="B153" s="54" t="s">
        <v>57</v>
      </c>
      <c r="C153" s="55" t="s">
        <v>57</v>
      </c>
      <c r="D153" s="48" t="s">
        <v>271</v>
      </c>
      <c r="E153" s="55" t="s">
        <v>96</v>
      </c>
      <c r="F153" s="55" t="s">
        <v>289</v>
      </c>
      <c r="G153" s="54" t="s">
        <v>97</v>
      </c>
      <c r="H153" s="55" t="s">
        <v>58</v>
      </c>
      <c r="I153" s="55">
        <v>1</v>
      </c>
      <c r="J153" s="55">
        <v>1</v>
      </c>
      <c r="K153" s="8"/>
      <c r="L153" s="8"/>
      <c r="M153" s="106">
        <v>1909992.49</v>
      </c>
      <c r="N153" s="8"/>
      <c r="O153" s="8"/>
      <c r="P153" s="58">
        <v>1909992.49</v>
      </c>
      <c r="Q153" s="83">
        <f t="shared" ref="Q153:Q157" si="130">J153/I153*100</f>
        <v>100</v>
      </c>
      <c r="R153" s="83">
        <f t="shared" ref="R153:R157" si="131">P153/M153*100</f>
        <v>100</v>
      </c>
      <c r="S153" s="60">
        <v>53</v>
      </c>
      <c r="T153" s="60">
        <v>53</v>
      </c>
      <c r="U153" s="61" t="s">
        <v>304</v>
      </c>
      <c r="V153" s="63">
        <f t="shared" ref="V153:V157" si="132">IFERROR((J153/I153)*100,0)</f>
        <v>100</v>
      </c>
      <c r="W153" s="63">
        <f t="shared" ref="W153:W157" si="133">IFERROR((T153/S153)*100,0)</f>
        <v>100</v>
      </c>
      <c r="X153" s="63">
        <f t="shared" ref="X153:X157" si="134">IFERROR(((N153+O153+P153)/(K153+L153+M153))*100,0)</f>
        <v>100</v>
      </c>
      <c r="Y153" s="39"/>
    </row>
    <row r="154" spans="1:25" s="3" customFormat="1" ht="25.5" x14ac:dyDescent="0.2">
      <c r="A154" s="5">
        <v>61</v>
      </c>
      <c r="B154" s="54" t="s">
        <v>57</v>
      </c>
      <c r="C154" s="55" t="s">
        <v>57</v>
      </c>
      <c r="D154" s="48" t="s">
        <v>272</v>
      </c>
      <c r="E154" s="55" t="s">
        <v>96</v>
      </c>
      <c r="F154" s="55" t="s">
        <v>290</v>
      </c>
      <c r="G154" s="54" t="s">
        <v>97</v>
      </c>
      <c r="H154" s="55" t="s">
        <v>58</v>
      </c>
      <c r="I154" s="55">
        <v>1</v>
      </c>
      <c r="J154" s="55">
        <v>1</v>
      </c>
      <c r="K154" s="8"/>
      <c r="L154" s="8"/>
      <c r="M154" s="106">
        <v>1335079.31</v>
      </c>
      <c r="N154" s="8"/>
      <c r="O154" s="8"/>
      <c r="P154" s="58">
        <v>1335079.31</v>
      </c>
      <c r="Q154" s="83">
        <f t="shared" si="130"/>
        <v>100</v>
      </c>
      <c r="R154" s="83">
        <f t="shared" si="131"/>
        <v>100</v>
      </c>
      <c r="S154" s="60">
        <v>53</v>
      </c>
      <c r="T154" s="60">
        <v>53</v>
      </c>
      <c r="U154" s="61" t="s">
        <v>358</v>
      </c>
      <c r="V154" s="63">
        <f t="shared" si="132"/>
        <v>100</v>
      </c>
      <c r="W154" s="63">
        <f t="shared" si="133"/>
        <v>100</v>
      </c>
      <c r="X154" s="63">
        <f t="shared" si="134"/>
        <v>100</v>
      </c>
      <c r="Y154" s="39"/>
    </row>
    <row r="155" spans="1:25" s="3" customFormat="1" ht="25.5" x14ac:dyDescent="0.2">
      <c r="A155" s="5">
        <v>62</v>
      </c>
      <c r="B155" s="54" t="s">
        <v>57</v>
      </c>
      <c r="C155" s="55" t="s">
        <v>57</v>
      </c>
      <c r="D155" s="48" t="s">
        <v>273</v>
      </c>
      <c r="E155" s="55" t="s">
        <v>96</v>
      </c>
      <c r="F155" s="55" t="s">
        <v>291</v>
      </c>
      <c r="G155" s="54" t="s">
        <v>97</v>
      </c>
      <c r="H155" s="55" t="s">
        <v>58</v>
      </c>
      <c r="I155" s="55">
        <v>1</v>
      </c>
      <c r="J155" s="55">
        <v>1</v>
      </c>
      <c r="K155" s="8"/>
      <c r="L155" s="8"/>
      <c r="M155" s="106">
        <v>2062630.4</v>
      </c>
      <c r="N155" s="8"/>
      <c r="O155" s="8"/>
      <c r="P155" s="58">
        <v>2062630.4</v>
      </c>
      <c r="Q155" s="83">
        <f t="shared" si="130"/>
        <v>100</v>
      </c>
      <c r="R155" s="83">
        <f t="shared" si="131"/>
        <v>100</v>
      </c>
      <c r="S155" s="60">
        <v>60</v>
      </c>
      <c r="T155" s="60">
        <v>60</v>
      </c>
      <c r="U155" s="61" t="s">
        <v>359</v>
      </c>
      <c r="V155" s="63">
        <f t="shared" si="132"/>
        <v>100</v>
      </c>
      <c r="W155" s="63">
        <f t="shared" si="133"/>
        <v>100</v>
      </c>
      <c r="X155" s="63">
        <f t="shared" si="134"/>
        <v>100</v>
      </c>
      <c r="Y155" s="39"/>
    </row>
    <row r="156" spans="1:25" s="3" customFormat="1" ht="25.5" x14ac:dyDescent="0.2">
      <c r="A156" s="5">
        <v>63</v>
      </c>
      <c r="B156" s="54" t="s">
        <v>57</v>
      </c>
      <c r="C156" s="55" t="s">
        <v>57</v>
      </c>
      <c r="D156" s="48" t="s">
        <v>274</v>
      </c>
      <c r="E156" s="55" t="s">
        <v>96</v>
      </c>
      <c r="F156" s="55" t="s">
        <v>292</v>
      </c>
      <c r="G156" s="54" t="s">
        <v>97</v>
      </c>
      <c r="H156" s="55" t="s">
        <v>58</v>
      </c>
      <c r="I156" s="55">
        <v>1</v>
      </c>
      <c r="J156" s="55">
        <v>1</v>
      </c>
      <c r="K156" s="8"/>
      <c r="L156" s="8"/>
      <c r="M156" s="106">
        <v>1813695.81</v>
      </c>
      <c r="N156" s="8"/>
      <c r="O156" s="8"/>
      <c r="P156" s="58">
        <v>1813695.81</v>
      </c>
      <c r="Q156" s="83">
        <f t="shared" si="130"/>
        <v>100</v>
      </c>
      <c r="R156" s="83">
        <f t="shared" si="131"/>
        <v>100</v>
      </c>
      <c r="S156" s="60">
        <v>60</v>
      </c>
      <c r="T156" s="60">
        <v>60</v>
      </c>
      <c r="U156" s="61" t="s">
        <v>360</v>
      </c>
      <c r="V156" s="63">
        <f t="shared" si="132"/>
        <v>100</v>
      </c>
      <c r="W156" s="63">
        <f t="shared" si="133"/>
        <v>100</v>
      </c>
      <c r="X156" s="63">
        <f t="shared" si="134"/>
        <v>100</v>
      </c>
      <c r="Y156" s="39"/>
    </row>
    <row r="157" spans="1:25" s="3" customFormat="1" ht="25.5" x14ac:dyDescent="0.2">
      <c r="A157" s="5">
        <v>64</v>
      </c>
      <c r="B157" s="54" t="s">
        <v>57</v>
      </c>
      <c r="C157" s="55" t="s">
        <v>57</v>
      </c>
      <c r="D157" s="48" t="s">
        <v>275</v>
      </c>
      <c r="E157" s="55" t="s">
        <v>96</v>
      </c>
      <c r="F157" s="55" t="s">
        <v>293</v>
      </c>
      <c r="G157" s="54" t="s">
        <v>97</v>
      </c>
      <c r="H157" s="55" t="s">
        <v>58</v>
      </c>
      <c r="I157" s="55">
        <v>1</v>
      </c>
      <c r="J157" s="55">
        <v>1</v>
      </c>
      <c r="K157" s="8"/>
      <c r="L157" s="8"/>
      <c r="M157" s="106">
        <v>1750643.21</v>
      </c>
      <c r="N157" s="8"/>
      <c r="O157" s="8"/>
      <c r="P157" s="58">
        <v>1750643.21</v>
      </c>
      <c r="Q157" s="83">
        <f t="shared" si="130"/>
        <v>100</v>
      </c>
      <c r="R157" s="83">
        <f t="shared" si="131"/>
        <v>100</v>
      </c>
      <c r="S157" s="60">
        <v>53</v>
      </c>
      <c r="T157" s="60">
        <v>53</v>
      </c>
      <c r="U157" s="61" t="s">
        <v>361</v>
      </c>
      <c r="V157" s="63">
        <f t="shared" si="132"/>
        <v>100</v>
      </c>
      <c r="W157" s="63">
        <f t="shared" si="133"/>
        <v>100</v>
      </c>
      <c r="X157" s="63">
        <f t="shared" si="134"/>
        <v>100</v>
      </c>
      <c r="Y157" s="39"/>
    </row>
    <row r="158" spans="1:25" s="3" customFormat="1" ht="38.25" x14ac:dyDescent="0.2">
      <c r="A158" s="5">
        <v>65</v>
      </c>
      <c r="B158" s="54" t="s">
        <v>57</v>
      </c>
      <c r="C158" s="55" t="s">
        <v>57</v>
      </c>
      <c r="D158" s="48" t="s">
        <v>276</v>
      </c>
      <c r="E158" s="55" t="s">
        <v>96</v>
      </c>
      <c r="F158" s="55" t="s">
        <v>126</v>
      </c>
      <c r="G158" s="54" t="s">
        <v>97</v>
      </c>
      <c r="H158" s="55" t="s">
        <v>58</v>
      </c>
      <c r="I158" s="55">
        <v>1</v>
      </c>
      <c r="J158" s="55">
        <v>1</v>
      </c>
      <c r="K158" s="8"/>
      <c r="L158" s="8"/>
      <c r="M158" s="58">
        <v>2064770.62</v>
      </c>
      <c r="N158" s="8"/>
      <c r="O158" s="8"/>
      <c r="P158" s="58">
        <v>2064770.62</v>
      </c>
      <c r="Q158" s="83">
        <f t="shared" ref="Q158:Q178" si="135">J158/I158*100</f>
        <v>100</v>
      </c>
      <c r="R158" s="83">
        <f t="shared" ref="R158:R178" si="136">P158/M158*100</f>
        <v>100</v>
      </c>
      <c r="S158" s="60">
        <v>53</v>
      </c>
      <c r="T158" s="60">
        <v>53</v>
      </c>
      <c r="U158" s="61" t="s">
        <v>362</v>
      </c>
      <c r="V158" s="63">
        <f t="shared" ref="V158:V178" si="137">IFERROR((J158/I158)*100,0)</f>
        <v>100</v>
      </c>
      <c r="W158" s="63">
        <f t="shared" ref="W158:W178" si="138">IFERROR((T158/S158)*100,0)</f>
        <v>100</v>
      </c>
      <c r="X158" s="63">
        <f t="shared" ref="X158:X178" si="139">IFERROR(((N158+O158+P158)/(K158+L158+M158))*100,0)</f>
        <v>100</v>
      </c>
      <c r="Y158" s="39"/>
    </row>
    <row r="159" spans="1:25" s="3" customFormat="1" ht="38.25" x14ac:dyDescent="0.2">
      <c r="A159" s="5">
        <v>66</v>
      </c>
      <c r="B159" s="54" t="s">
        <v>57</v>
      </c>
      <c r="C159" s="55" t="s">
        <v>57</v>
      </c>
      <c r="D159" s="48" t="s">
        <v>277</v>
      </c>
      <c r="E159" s="55" t="s">
        <v>96</v>
      </c>
      <c r="F159" s="55" t="s">
        <v>146</v>
      </c>
      <c r="G159" s="54" t="s">
        <v>97</v>
      </c>
      <c r="H159" s="55" t="s">
        <v>58</v>
      </c>
      <c r="I159" s="55">
        <v>1</v>
      </c>
      <c r="J159" s="55">
        <v>1</v>
      </c>
      <c r="K159" s="8"/>
      <c r="L159" s="8"/>
      <c r="M159" s="58">
        <v>1786210.27</v>
      </c>
      <c r="N159" s="8"/>
      <c r="O159" s="8"/>
      <c r="P159" s="58">
        <v>1786210.27</v>
      </c>
      <c r="Q159" s="83">
        <f t="shared" si="135"/>
        <v>100</v>
      </c>
      <c r="R159" s="83">
        <f t="shared" si="136"/>
        <v>100</v>
      </c>
      <c r="S159" s="60">
        <v>60</v>
      </c>
      <c r="T159" s="60">
        <v>60</v>
      </c>
      <c r="U159" s="61" t="s">
        <v>363</v>
      </c>
      <c r="V159" s="63">
        <f t="shared" si="137"/>
        <v>100</v>
      </c>
      <c r="W159" s="63">
        <f t="shared" si="138"/>
        <v>100</v>
      </c>
      <c r="X159" s="63">
        <f t="shared" si="139"/>
        <v>100</v>
      </c>
      <c r="Y159" s="39"/>
    </row>
    <row r="160" spans="1:25" s="3" customFormat="1" ht="38.25" x14ac:dyDescent="0.2">
      <c r="A160" s="5">
        <v>67</v>
      </c>
      <c r="B160" s="54" t="s">
        <v>57</v>
      </c>
      <c r="C160" s="55" t="s">
        <v>57</v>
      </c>
      <c r="D160" s="48" t="s">
        <v>278</v>
      </c>
      <c r="E160" s="55" t="s">
        <v>96</v>
      </c>
      <c r="F160" s="55" t="s">
        <v>125</v>
      </c>
      <c r="G160" s="54" t="s">
        <v>97</v>
      </c>
      <c r="H160" s="55" t="s">
        <v>58</v>
      </c>
      <c r="I160" s="55">
        <v>1</v>
      </c>
      <c r="J160" s="55">
        <v>1</v>
      </c>
      <c r="K160" s="8"/>
      <c r="L160" s="8"/>
      <c r="M160" s="58">
        <v>493517.51</v>
      </c>
      <c r="N160" s="8"/>
      <c r="O160" s="8"/>
      <c r="P160" s="58">
        <v>493517.51</v>
      </c>
      <c r="Q160" s="83">
        <f t="shared" ref="Q160:Q164" si="140">J160/I160*100</f>
        <v>100</v>
      </c>
      <c r="R160" s="83">
        <f t="shared" ref="R160:R164" si="141">P160/M160*100</f>
        <v>100</v>
      </c>
      <c r="S160" s="60">
        <v>53</v>
      </c>
      <c r="T160" s="60">
        <v>53</v>
      </c>
      <c r="U160" s="61" t="s">
        <v>364</v>
      </c>
      <c r="V160" s="63">
        <f t="shared" ref="V160:V164" si="142">IFERROR((J160/I160)*100,0)</f>
        <v>100</v>
      </c>
      <c r="W160" s="63">
        <f t="shared" ref="W160:W164" si="143">IFERROR((T160/S160)*100,0)</f>
        <v>100</v>
      </c>
      <c r="X160" s="63">
        <f t="shared" ref="X160:X164" si="144">IFERROR(((N160+O160+P160)/(K160+L160+M160))*100,0)</f>
        <v>100</v>
      </c>
      <c r="Y160" s="39"/>
    </row>
    <row r="161" spans="1:25" s="3" customFormat="1" ht="38.25" x14ac:dyDescent="0.2">
      <c r="A161" s="5">
        <v>68</v>
      </c>
      <c r="B161" s="54" t="s">
        <v>57</v>
      </c>
      <c r="C161" s="55" t="s">
        <v>57</v>
      </c>
      <c r="D161" s="48" t="s">
        <v>279</v>
      </c>
      <c r="E161" s="55" t="s">
        <v>96</v>
      </c>
      <c r="F161" s="55" t="s">
        <v>126</v>
      </c>
      <c r="G161" s="54" t="s">
        <v>140</v>
      </c>
      <c r="H161" s="55" t="s">
        <v>58</v>
      </c>
      <c r="I161" s="55">
        <v>1</v>
      </c>
      <c r="J161" s="55">
        <v>1</v>
      </c>
      <c r="K161" s="8"/>
      <c r="L161" s="8"/>
      <c r="M161" s="58">
        <v>1557712.15</v>
      </c>
      <c r="N161" s="8"/>
      <c r="O161" s="8"/>
      <c r="P161" s="58">
        <v>1557712.15</v>
      </c>
      <c r="Q161" s="83">
        <f t="shared" si="140"/>
        <v>100</v>
      </c>
      <c r="R161" s="83">
        <f t="shared" si="141"/>
        <v>100</v>
      </c>
      <c r="S161" s="60">
        <v>60</v>
      </c>
      <c r="T161" s="60">
        <v>60</v>
      </c>
      <c r="U161" s="61" t="s">
        <v>365</v>
      </c>
      <c r="V161" s="63">
        <f t="shared" si="142"/>
        <v>100</v>
      </c>
      <c r="W161" s="63">
        <f t="shared" si="143"/>
        <v>100</v>
      </c>
      <c r="X161" s="63">
        <f t="shared" si="144"/>
        <v>100</v>
      </c>
      <c r="Y161" s="39"/>
    </row>
    <row r="162" spans="1:25" s="3" customFormat="1" ht="38.25" x14ac:dyDescent="0.2">
      <c r="A162" s="5">
        <v>69</v>
      </c>
      <c r="B162" s="54" t="s">
        <v>57</v>
      </c>
      <c r="C162" s="55" t="s">
        <v>57</v>
      </c>
      <c r="D162" s="48" t="s">
        <v>280</v>
      </c>
      <c r="E162" s="55" t="s">
        <v>96</v>
      </c>
      <c r="F162" s="55" t="s">
        <v>295</v>
      </c>
      <c r="G162" s="54" t="s">
        <v>97</v>
      </c>
      <c r="H162" s="55" t="s">
        <v>58</v>
      </c>
      <c r="I162" s="55">
        <v>1</v>
      </c>
      <c r="J162" s="55">
        <v>1</v>
      </c>
      <c r="K162" s="8"/>
      <c r="L162" s="8"/>
      <c r="M162" s="58">
        <v>1206350.45</v>
      </c>
      <c r="N162" s="8"/>
      <c r="O162" s="8"/>
      <c r="P162" s="58">
        <v>1206350.45</v>
      </c>
      <c r="Q162" s="83">
        <f t="shared" si="140"/>
        <v>100</v>
      </c>
      <c r="R162" s="83">
        <f t="shared" si="141"/>
        <v>100</v>
      </c>
      <c r="S162" s="60">
        <v>53</v>
      </c>
      <c r="T162" s="60">
        <v>53</v>
      </c>
      <c r="U162" s="61" t="s">
        <v>360</v>
      </c>
      <c r="V162" s="63">
        <f t="shared" si="142"/>
        <v>100</v>
      </c>
      <c r="W162" s="63">
        <f t="shared" si="143"/>
        <v>100</v>
      </c>
      <c r="X162" s="63">
        <f t="shared" si="144"/>
        <v>100</v>
      </c>
      <c r="Y162" s="39"/>
    </row>
    <row r="163" spans="1:25" s="3" customFormat="1" ht="38.25" customHeight="1" x14ac:dyDescent="0.2">
      <c r="A163" s="5">
        <v>70</v>
      </c>
      <c r="B163" s="54" t="s">
        <v>57</v>
      </c>
      <c r="C163" s="55" t="s">
        <v>57</v>
      </c>
      <c r="D163" s="48" t="s">
        <v>281</v>
      </c>
      <c r="E163" s="55" t="s">
        <v>96</v>
      </c>
      <c r="F163" s="55" t="s">
        <v>126</v>
      </c>
      <c r="G163" s="54" t="s">
        <v>140</v>
      </c>
      <c r="H163" s="55" t="s">
        <v>58</v>
      </c>
      <c r="I163" s="55">
        <v>1</v>
      </c>
      <c r="J163" s="55">
        <v>1</v>
      </c>
      <c r="K163" s="8"/>
      <c r="L163" s="8"/>
      <c r="M163" s="58">
        <v>1559231.01</v>
      </c>
      <c r="N163" s="8"/>
      <c r="O163" s="8"/>
      <c r="P163" s="58">
        <v>1559231.01</v>
      </c>
      <c r="Q163" s="83">
        <f t="shared" si="140"/>
        <v>100</v>
      </c>
      <c r="R163" s="83">
        <f t="shared" si="141"/>
        <v>100</v>
      </c>
      <c r="S163" s="60">
        <v>53</v>
      </c>
      <c r="T163" s="60">
        <v>53</v>
      </c>
      <c r="U163" s="61" t="s">
        <v>366</v>
      </c>
      <c r="V163" s="63">
        <f t="shared" si="142"/>
        <v>100</v>
      </c>
      <c r="W163" s="63">
        <f t="shared" si="143"/>
        <v>100</v>
      </c>
      <c r="X163" s="63">
        <f t="shared" si="144"/>
        <v>100</v>
      </c>
      <c r="Y163" s="39"/>
    </row>
    <row r="164" spans="1:25" s="3" customFormat="1" ht="25.5" x14ac:dyDescent="0.2">
      <c r="A164" s="5">
        <v>71</v>
      </c>
      <c r="B164" s="54" t="s">
        <v>57</v>
      </c>
      <c r="C164" s="55" t="s">
        <v>57</v>
      </c>
      <c r="D164" s="48" t="s">
        <v>282</v>
      </c>
      <c r="E164" s="55" t="s">
        <v>96</v>
      </c>
      <c r="F164" s="55" t="s">
        <v>296</v>
      </c>
      <c r="G164" s="54" t="s">
        <v>97</v>
      </c>
      <c r="H164" s="55" t="s">
        <v>58</v>
      </c>
      <c r="I164" s="55">
        <v>1</v>
      </c>
      <c r="J164" s="55">
        <v>1</v>
      </c>
      <c r="K164" s="8"/>
      <c r="L164" s="8"/>
      <c r="M164" s="58">
        <v>1687444.34</v>
      </c>
      <c r="N164" s="8"/>
      <c r="O164" s="8"/>
      <c r="P164" s="58">
        <v>1687444.34</v>
      </c>
      <c r="Q164" s="83">
        <f t="shared" si="140"/>
        <v>100</v>
      </c>
      <c r="R164" s="83">
        <f t="shared" si="141"/>
        <v>100</v>
      </c>
      <c r="S164" s="60">
        <v>53</v>
      </c>
      <c r="T164" s="60">
        <v>53</v>
      </c>
      <c r="U164" s="61" t="s">
        <v>367</v>
      </c>
      <c r="V164" s="63">
        <f t="shared" si="142"/>
        <v>100</v>
      </c>
      <c r="W164" s="63">
        <f t="shared" si="143"/>
        <v>100</v>
      </c>
      <c r="X164" s="63">
        <f t="shared" si="144"/>
        <v>100</v>
      </c>
      <c r="Y164" s="39"/>
    </row>
    <row r="165" spans="1:25" s="3" customFormat="1" ht="38.25" x14ac:dyDescent="0.2">
      <c r="A165" s="5">
        <v>72</v>
      </c>
      <c r="B165" s="54" t="s">
        <v>57</v>
      </c>
      <c r="C165" s="55" t="s">
        <v>57</v>
      </c>
      <c r="D165" s="48" t="s">
        <v>283</v>
      </c>
      <c r="E165" s="55" t="s">
        <v>96</v>
      </c>
      <c r="F165" s="55" t="s">
        <v>198</v>
      </c>
      <c r="G165" s="54" t="s">
        <v>97</v>
      </c>
      <c r="H165" s="55" t="s">
        <v>58</v>
      </c>
      <c r="I165" s="55">
        <v>1</v>
      </c>
      <c r="J165" s="55">
        <v>1</v>
      </c>
      <c r="K165" s="8"/>
      <c r="L165" s="8"/>
      <c r="M165" s="58">
        <v>578602.18999999994</v>
      </c>
      <c r="N165" s="8"/>
      <c r="O165" s="8"/>
      <c r="P165" s="58">
        <v>578602.18999999994</v>
      </c>
      <c r="Q165" s="83">
        <f t="shared" ref="Q165:Q170" si="145">J165/I165*100</f>
        <v>100</v>
      </c>
      <c r="R165" s="83">
        <f t="shared" ref="R165:R170" si="146">P165/M165*100</f>
        <v>100</v>
      </c>
      <c r="S165" s="60">
        <v>53</v>
      </c>
      <c r="T165" s="60">
        <v>53</v>
      </c>
      <c r="U165" s="61" t="s">
        <v>368</v>
      </c>
      <c r="V165" s="63">
        <f t="shared" ref="V165:V170" si="147">IFERROR((J165/I165)*100,0)</f>
        <v>100</v>
      </c>
      <c r="W165" s="63">
        <f t="shared" ref="W165:W170" si="148">IFERROR((T165/S165)*100,0)</f>
        <v>100</v>
      </c>
      <c r="X165" s="63">
        <f t="shared" ref="X165:X170" si="149">IFERROR(((N165+O165+P165)/(K165+L165+M165))*100,0)</f>
        <v>100</v>
      </c>
      <c r="Y165" s="39"/>
    </row>
    <row r="166" spans="1:25" s="3" customFormat="1" ht="25.5" x14ac:dyDescent="0.2">
      <c r="A166" s="5">
        <v>73</v>
      </c>
      <c r="B166" s="54" t="s">
        <v>57</v>
      </c>
      <c r="C166" s="55" t="s">
        <v>57</v>
      </c>
      <c r="D166" s="48" t="s">
        <v>284</v>
      </c>
      <c r="E166" s="55" t="s">
        <v>96</v>
      </c>
      <c r="F166" s="55" t="s">
        <v>297</v>
      </c>
      <c r="G166" s="54" t="s">
        <v>97</v>
      </c>
      <c r="H166" s="55" t="s">
        <v>58</v>
      </c>
      <c r="I166" s="55">
        <v>1</v>
      </c>
      <c r="J166" s="55">
        <v>1</v>
      </c>
      <c r="K166" s="8"/>
      <c r="L166" s="8"/>
      <c r="M166" s="58">
        <v>1700000</v>
      </c>
      <c r="N166" s="8"/>
      <c r="O166" s="8"/>
      <c r="P166" s="58">
        <v>1700000</v>
      </c>
      <c r="Q166" s="83">
        <f t="shared" si="145"/>
        <v>100</v>
      </c>
      <c r="R166" s="83">
        <f t="shared" si="146"/>
        <v>100</v>
      </c>
      <c r="S166" s="60">
        <v>60</v>
      </c>
      <c r="T166" s="60">
        <v>60</v>
      </c>
      <c r="U166" s="61" t="s">
        <v>369</v>
      </c>
      <c r="V166" s="63">
        <f t="shared" si="147"/>
        <v>100</v>
      </c>
      <c r="W166" s="63">
        <f t="shared" si="148"/>
        <v>100</v>
      </c>
      <c r="X166" s="63">
        <f t="shared" si="149"/>
        <v>100</v>
      </c>
      <c r="Y166" s="39"/>
    </row>
    <row r="167" spans="1:25" s="3" customFormat="1" ht="38.25" x14ac:dyDescent="0.2">
      <c r="A167" s="5">
        <v>74</v>
      </c>
      <c r="B167" s="54" t="s">
        <v>57</v>
      </c>
      <c r="C167" s="55" t="s">
        <v>57</v>
      </c>
      <c r="D167" s="48" t="s">
        <v>285</v>
      </c>
      <c r="E167" s="55" t="s">
        <v>96</v>
      </c>
      <c r="F167" s="55" t="s">
        <v>231</v>
      </c>
      <c r="G167" s="54" t="s">
        <v>97</v>
      </c>
      <c r="H167" s="55" t="s">
        <v>58</v>
      </c>
      <c r="I167" s="55">
        <v>1</v>
      </c>
      <c r="J167" s="55">
        <v>1</v>
      </c>
      <c r="K167" s="8"/>
      <c r="L167" s="8"/>
      <c r="M167" s="58">
        <v>1218406.07</v>
      </c>
      <c r="N167" s="8"/>
      <c r="O167" s="8"/>
      <c r="P167" s="58">
        <v>1218406.07</v>
      </c>
      <c r="Q167" s="83">
        <f t="shared" si="145"/>
        <v>100</v>
      </c>
      <c r="R167" s="83">
        <f t="shared" si="146"/>
        <v>100</v>
      </c>
      <c r="S167" s="60">
        <v>60</v>
      </c>
      <c r="T167" s="60">
        <v>60</v>
      </c>
      <c r="U167" s="61" t="s">
        <v>370</v>
      </c>
      <c r="V167" s="63">
        <f t="shared" si="147"/>
        <v>100</v>
      </c>
      <c r="W167" s="63">
        <f t="shared" si="148"/>
        <v>100</v>
      </c>
      <c r="X167" s="63">
        <f t="shared" si="149"/>
        <v>100</v>
      </c>
      <c r="Y167" s="39"/>
    </row>
    <row r="168" spans="1:25" s="3" customFormat="1" ht="25.5" x14ac:dyDescent="0.2">
      <c r="A168" s="5">
        <v>75</v>
      </c>
      <c r="B168" s="54" t="s">
        <v>57</v>
      </c>
      <c r="C168" s="55" t="s">
        <v>57</v>
      </c>
      <c r="D168" s="48" t="s">
        <v>286</v>
      </c>
      <c r="E168" s="55" t="s">
        <v>96</v>
      </c>
      <c r="F168" s="55" t="s">
        <v>126</v>
      </c>
      <c r="G168" s="54" t="s">
        <v>97</v>
      </c>
      <c r="H168" s="55" t="s">
        <v>58</v>
      </c>
      <c r="I168" s="55">
        <v>1</v>
      </c>
      <c r="J168" s="55">
        <v>1</v>
      </c>
      <c r="K168" s="8"/>
      <c r="L168" s="8"/>
      <c r="M168" s="58">
        <v>2000000</v>
      </c>
      <c r="N168" s="8"/>
      <c r="O168" s="8"/>
      <c r="P168" s="58">
        <v>2000000</v>
      </c>
      <c r="Q168" s="83">
        <f t="shared" si="145"/>
        <v>100</v>
      </c>
      <c r="R168" s="83">
        <f t="shared" si="146"/>
        <v>100</v>
      </c>
      <c r="S168" s="60">
        <v>60</v>
      </c>
      <c r="T168" s="60">
        <v>60</v>
      </c>
      <c r="U168" s="61" t="s">
        <v>359</v>
      </c>
      <c r="V168" s="63">
        <f t="shared" si="147"/>
        <v>100</v>
      </c>
      <c r="W168" s="63">
        <f t="shared" si="148"/>
        <v>100</v>
      </c>
      <c r="X168" s="63">
        <f t="shared" si="149"/>
        <v>100</v>
      </c>
      <c r="Y168" s="39"/>
    </row>
    <row r="169" spans="1:25" s="3" customFormat="1" ht="36.75" customHeight="1" x14ac:dyDescent="0.2">
      <c r="A169" s="5">
        <v>76</v>
      </c>
      <c r="B169" s="54" t="s">
        <v>57</v>
      </c>
      <c r="C169" s="55" t="s">
        <v>57</v>
      </c>
      <c r="D169" s="48" t="s">
        <v>287</v>
      </c>
      <c r="E169" s="55" t="s">
        <v>96</v>
      </c>
      <c r="F169" s="55" t="s">
        <v>126</v>
      </c>
      <c r="G169" s="54" t="s">
        <v>97</v>
      </c>
      <c r="H169" s="55" t="s">
        <v>58</v>
      </c>
      <c r="I169" s="55">
        <v>1</v>
      </c>
      <c r="J169" s="55">
        <v>1</v>
      </c>
      <c r="K169" s="8"/>
      <c r="L169" s="8"/>
      <c r="M169" s="58">
        <v>2000000</v>
      </c>
      <c r="N169" s="8"/>
      <c r="O169" s="8"/>
      <c r="P169" s="58">
        <v>2000000</v>
      </c>
      <c r="Q169" s="83">
        <f t="shared" si="145"/>
        <v>100</v>
      </c>
      <c r="R169" s="83">
        <f t="shared" si="146"/>
        <v>100</v>
      </c>
      <c r="S169" s="60">
        <v>60</v>
      </c>
      <c r="T169" s="60">
        <v>60</v>
      </c>
      <c r="U169" s="61" t="s">
        <v>371</v>
      </c>
      <c r="V169" s="63">
        <f t="shared" si="147"/>
        <v>100</v>
      </c>
      <c r="W169" s="63">
        <f t="shared" si="148"/>
        <v>100</v>
      </c>
      <c r="X169" s="63">
        <f t="shared" si="149"/>
        <v>100</v>
      </c>
      <c r="Y169" s="39"/>
    </row>
    <row r="170" spans="1:25" s="3" customFormat="1" ht="51" x14ac:dyDescent="0.2">
      <c r="A170" s="5">
        <v>77</v>
      </c>
      <c r="B170" s="54" t="s">
        <v>57</v>
      </c>
      <c r="C170" s="55" t="s">
        <v>57</v>
      </c>
      <c r="D170" s="48" t="s">
        <v>372</v>
      </c>
      <c r="E170" s="55" t="s">
        <v>96</v>
      </c>
      <c r="F170" s="55" t="s">
        <v>126</v>
      </c>
      <c r="G170" s="54" t="s">
        <v>97</v>
      </c>
      <c r="H170" s="55" t="s">
        <v>58</v>
      </c>
      <c r="I170" s="55">
        <v>1</v>
      </c>
      <c r="J170" s="55">
        <v>1</v>
      </c>
      <c r="K170" s="8"/>
      <c r="L170" s="8"/>
      <c r="M170" s="58">
        <v>1845977.4</v>
      </c>
      <c r="N170" s="8"/>
      <c r="O170" s="8"/>
      <c r="P170" s="58">
        <v>1845977.4</v>
      </c>
      <c r="Q170" s="83">
        <f t="shared" si="145"/>
        <v>100</v>
      </c>
      <c r="R170" s="83">
        <f t="shared" si="146"/>
        <v>100</v>
      </c>
      <c r="S170" s="60">
        <v>60</v>
      </c>
      <c r="T170" s="60">
        <v>60</v>
      </c>
      <c r="U170" s="61" t="s">
        <v>294</v>
      </c>
      <c r="V170" s="63">
        <f t="shared" si="147"/>
        <v>100</v>
      </c>
      <c r="W170" s="63">
        <f t="shared" si="148"/>
        <v>100</v>
      </c>
      <c r="X170" s="63">
        <f t="shared" si="149"/>
        <v>100</v>
      </c>
      <c r="Y170" s="39"/>
    </row>
    <row r="171" spans="1:25" s="3" customFormat="1" ht="38.25" x14ac:dyDescent="0.2">
      <c r="A171" s="5">
        <v>78</v>
      </c>
      <c r="B171" s="54" t="s">
        <v>57</v>
      </c>
      <c r="C171" s="55" t="s">
        <v>57</v>
      </c>
      <c r="D171" s="48" t="s">
        <v>373</v>
      </c>
      <c r="E171" s="55" t="s">
        <v>96</v>
      </c>
      <c r="F171" s="55" t="s">
        <v>307</v>
      </c>
      <c r="G171" s="54" t="s">
        <v>97</v>
      </c>
      <c r="H171" s="55" t="s">
        <v>58</v>
      </c>
      <c r="I171" s="55">
        <v>1</v>
      </c>
      <c r="J171" s="55">
        <v>1</v>
      </c>
      <c r="K171" s="8"/>
      <c r="L171" s="8"/>
      <c r="M171" s="58">
        <v>2050000</v>
      </c>
      <c r="N171" s="8"/>
      <c r="O171" s="8"/>
      <c r="P171" s="58">
        <v>2050000</v>
      </c>
      <c r="Q171" s="83">
        <f t="shared" ref="Q171:Q174" si="150">J171/I171*100</f>
        <v>100</v>
      </c>
      <c r="R171" s="83">
        <f t="shared" ref="R171:R174" si="151">P171/M171*100</f>
        <v>100</v>
      </c>
      <c r="S171" s="60">
        <v>60</v>
      </c>
      <c r="T171" s="60">
        <v>60</v>
      </c>
      <c r="U171" s="61" t="s">
        <v>322</v>
      </c>
      <c r="V171" s="63">
        <f t="shared" ref="V171:V174" si="152">IFERROR((J171/I171)*100,0)</f>
        <v>100</v>
      </c>
      <c r="W171" s="63">
        <f t="shared" ref="W171:W174" si="153">IFERROR((T171/S171)*100,0)</f>
        <v>100</v>
      </c>
      <c r="X171" s="63">
        <f t="shared" ref="X171:X174" si="154">IFERROR(((N171+O171+P171)/(K171+L171+M171))*100,0)</f>
        <v>100</v>
      </c>
      <c r="Y171" s="39"/>
    </row>
    <row r="172" spans="1:25" s="3" customFormat="1" ht="39" customHeight="1" x14ac:dyDescent="0.2">
      <c r="A172" s="5">
        <v>79</v>
      </c>
      <c r="B172" s="54" t="s">
        <v>57</v>
      </c>
      <c r="C172" s="55" t="s">
        <v>57</v>
      </c>
      <c r="D172" s="48" t="s">
        <v>374</v>
      </c>
      <c r="E172" s="55" t="s">
        <v>96</v>
      </c>
      <c r="F172" s="55" t="s">
        <v>375</v>
      </c>
      <c r="G172" s="54" t="s">
        <v>97</v>
      </c>
      <c r="H172" s="55" t="s">
        <v>58</v>
      </c>
      <c r="I172" s="55">
        <v>1</v>
      </c>
      <c r="J172" s="55">
        <v>1</v>
      </c>
      <c r="K172" s="8"/>
      <c r="L172" s="8"/>
      <c r="M172" s="58">
        <v>506261.75</v>
      </c>
      <c r="N172" s="8"/>
      <c r="O172" s="8"/>
      <c r="P172" s="58">
        <v>506261.75</v>
      </c>
      <c r="Q172" s="83">
        <f t="shared" si="150"/>
        <v>100</v>
      </c>
      <c r="R172" s="83">
        <f t="shared" si="151"/>
        <v>100</v>
      </c>
      <c r="S172" s="60">
        <v>60</v>
      </c>
      <c r="T172" s="60">
        <v>60</v>
      </c>
      <c r="U172" s="61" t="s">
        <v>294</v>
      </c>
      <c r="V172" s="63">
        <f t="shared" si="152"/>
        <v>100</v>
      </c>
      <c r="W172" s="63">
        <f t="shared" si="153"/>
        <v>100</v>
      </c>
      <c r="X172" s="63">
        <f t="shared" si="154"/>
        <v>100</v>
      </c>
      <c r="Y172" s="39"/>
    </row>
    <row r="173" spans="1:25" s="3" customFormat="1" ht="38.25" x14ac:dyDescent="0.2">
      <c r="A173" s="5">
        <v>80</v>
      </c>
      <c r="B173" s="54" t="s">
        <v>57</v>
      </c>
      <c r="C173" s="55" t="s">
        <v>57</v>
      </c>
      <c r="D173" s="48" t="s">
        <v>376</v>
      </c>
      <c r="E173" s="55" t="s">
        <v>96</v>
      </c>
      <c r="F173" s="55" t="s">
        <v>126</v>
      </c>
      <c r="G173" s="54" t="s">
        <v>97</v>
      </c>
      <c r="H173" s="55" t="s">
        <v>58</v>
      </c>
      <c r="I173" s="55">
        <v>1</v>
      </c>
      <c r="J173" s="55">
        <v>1</v>
      </c>
      <c r="K173" s="8"/>
      <c r="L173" s="8"/>
      <c r="M173" s="58">
        <v>1492279.5</v>
      </c>
      <c r="N173" s="8"/>
      <c r="O173" s="8"/>
      <c r="P173" s="58">
        <v>1492279.5</v>
      </c>
      <c r="Q173" s="83">
        <f t="shared" si="150"/>
        <v>100</v>
      </c>
      <c r="R173" s="83">
        <f t="shared" si="151"/>
        <v>100</v>
      </c>
      <c r="S173" s="60">
        <v>60</v>
      </c>
      <c r="T173" s="60">
        <v>60</v>
      </c>
      <c r="U173" s="61" t="s">
        <v>369</v>
      </c>
      <c r="V173" s="63">
        <f t="shared" si="152"/>
        <v>100</v>
      </c>
      <c r="W173" s="63">
        <f t="shared" si="153"/>
        <v>100</v>
      </c>
      <c r="X173" s="63">
        <f t="shared" si="154"/>
        <v>100</v>
      </c>
      <c r="Y173" s="39"/>
    </row>
    <row r="174" spans="1:25" s="3" customFormat="1" ht="38.25" x14ac:dyDescent="0.2">
      <c r="A174" s="5">
        <v>81</v>
      </c>
      <c r="B174" s="54" t="s">
        <v>57</v>
      </c>
      <c r="C174" s="55" t="s">
        <v>57</v>
      </c>
      <c r="D174" s="48" t="s">
        <v>377</v>
      </c>
      <c r="E174" s="55" t="s">
        <v>96</v>
      </c>
      <c r="F174" s="55" t="s">
        <v>257</v>
      </c>
      <c r="G174" s="54" t="s">
        <v>97</v>
      </c>
      <c r="H174" s="55" t="s">
        <v>58</v>
      </c>
      <c r="I174" s="55">
        <v>1</v>
      </c>
      <c r="J174" s="55">
        <v>1</v>
      </c>
      <c r="K174" s="8"/>
      <c r="L174" s="8"/>
      <c r="M174" s="58">
        <v>2000000</v>
      </c>
      <c r="N174" s="8"/>
      <c r="O174" s="8"/>
      <c r="P174" s="58">
        <v>2000000</v>
      </c>
      <c r="Q174" s="83">
        <f t="shared" si="150"/>
        <v>100</v>
      </c>
      <c r="R174" s="83">
        <f t="shared" si="151"/>
        <v>100</v>
      </c>
      <c r="S174" s="60">
        <v>60</v>
      </c>
      <c r="T174" s="60">
        <v>60</v>
      </c>
      <c r="U174" s="61" t="s">
        <v>369</v>
      </c>
      <c r="V174" s="63">
        <f t="shared" si="152"/>
        <v>100</v>
      </c>
      <c r="W174" s="63">
        <f t="shared" si="153"/>
        <v>100</v>
      </c>
      <c r="X174" s="63">
        <f t="shared" si="154"/>
        <v>100</v>
      </c>
      <c r="Y174" s="39"/>
    </row>
    <row r="175" spans="1:25" s="3" customFormat="1" ht="25.5" x14ac:dyDescent="0.2">
      <c r="A175" s="5">
        <v>82</v>
      </c>
      <c r="B175" s="54" t="s">
        <v>158</v>
      </c>
      <c r="C175" s="55" t="s">
        <v>158</v>
      </c>
      <c r="D175" s="48" t="s">
        <v>299</v>
      </c>
      <c r="E175" s="56" t="s">
        <v>343</v>
      </c>
      <c r="F175" s="55" t="s">
        <v>303</v>
      </c>
      <c r="G175" s="54" t="s">
        <v>97</v>
      </c>
      <c r="H175" s="55" t="s">
        <v>98</v>
      </c>
      <c r="I175" s="56">
        <v>150</v>
      </c>
      <c r="J175" s="56">
        <v>150</v>
      </c>
      <c r="K175" s="8"/>
      <c r="L175" s="8"/>
      <c r="M175" s="58">
        <v>1000000</v>
      </c>
      <c r="N175" s="8"/>
      <c r="O175" s="8"/>
      <c r="P175" s="58">
        <v>1000000</v>
      </c>
      <c r="Q175" s="83">
        <f t="shared" si="135"/>
        <v>100</v>
      </c>
      <c r="R175" s="83">
        <f t="shared" si="136"/>
        <v>100</v>
      </c>
      <c r="S175" s="60">
        <v>60</v>
      </c>
      <c r="T175" s="60">
        <v>60</v>
      </c>
      <c r="U175" s="61" t="s">
        <v>378</v>
      </c>
      <c r="V175" s="63">
        <f t="shared" si="137"/>
        <v>100</v>
      </c>
      <c r="W175" s="63">
        <f t="shared" si="138"/>
        <v>100</v>
      </c>
      <c r="X175" s="63">
        <f t="shared" si="139"/>
        <v>100</v>
      </c>
      <c r="Y175" s="39"/>
    </row>
    <row r="176" spans="1:25" s="3" customFormat="1" ht="25.5" x14ac:dyDescent="0.2">
      <c r="A176" s="5">
        <v>83</v>
      </c>
      <c r="B176" s="54" t="s">
        <v>158</v>
      </c>
      <c r="C176" s="55" t="s">
        <v>158</v>
      </c>
      <c r="D176" s="48" t="s">
        <v>300</v>
      </c>
      <c r="E176" s="56" t="s">
        <v>343</v>
      </c>
      <c r="F176" s="55" t="s">
        <v>126</v>
      </c>
      <c r="G176" s="54" t="s">
        <v>97</v>
      </c>
      <c r="H176" s="55" t="s">
        <v>98</v>
      </c>
      <c r="I176" s="56">
        <v>190</v>
      </c>
      <c r="J176" s="56">
        <v>190</v>
      </c>
      <c r="K176" s="8"/>
      <c r="L176" s="8"/>
      <c r="M176" s="58">
        <v>1228747.2</v>
      </c>
      <c r="N176" s="8"/>
      <c r="O176" s="8"/>
      <c r="P176" s="58">
        <v>1228747.2</v>
      </c>
      <c r="Q176" s="83">
        <f t="shared" si="135"/>
        <v>100</v>
      </c>
      <c r="R176" s="83">
        <f t="shared" si="136"/>
        <v>100</v>
      </c>
      <c r="S176" s="60">
        <v>60</v>
      </c>
      <c r="T176" s="60">
        <v>60</v>
      </c>
      <c r="U176" s="61" t="s">
        <v>242</v>
      </c>
      <c r="V176" s="63">
        <f t="shared" si="137"/>
        <v>100</v>
      </c>
      <c r="W176" s="63">
        <f t="shared" si="138"/>
        <v>100</v>
      </c>
      <c r="X176" s="63">
        <f t="shared" si="139"/>
        <v>100</v>
      </c>
      <c r="Y176" s="39"/>
    </row>
    <row r="177" spans="1:25" s="3" customFormat="1" ht="25.5" x14ac:dyDescent="0.2">
      <c r="A177" s="5">
        <v>84</v>
      </c>
      <c r="B177" s="54" t="s">
        <v>158</v>
      </c>
      <c r="C177" s="55" t="s">
        <v>158</v>
      </c>
      <c r="D177" s="48" t="s">
        <v>301</v>
      </c>
      <c r="E177" s="56" t="s">
        <v>343</v>
      </c>
      <c r="F177" s="55" t="s">
        <v>126</v>
      </c>
      <c r="G177" s="54" t="s">
        <v>97</v>
      </c>
      <c r="H177" s="55" t="s">
        <v>98</v>
      </c>
      <c r="I177" s="56">
        <v>255</v>
      </c>
      <c r="J177" s="56">
        <v>255</v>
      </c>
      <c r="K177" s="8"/>
      <c r="L177" s="8"/>
      <c r="M177" s="58">
        <v>1957396.88</v>
      </c>
      <c r="N177" s="8"/>
      <c r="O177" s="8"/>
      <c r="P177" s="58">
        <v>1957396.88</v>
      </c>
      <c r="Q177" s="83">
        <f t="shared" si="135"/>
        <v>100</v>
      </c>
      <c r="R177" s="83">
        <f t="shared" si="136"/>
        <v>100</v>
      </c>
      <c r="S177" s="60">
        <v>60</v>
      </c>
      <c r="T177" s="60">
        <v>60</v>
      </c>
      <c r="U177" s="61" t="s">
        <v>294</v>
      </c>
      <c r="V177" s="63">
        <f t="shared" si="137"/>
        <v>100</v>
      </c>
      <c r="W177" s="63">
        <f t="shared" si="138"/>
        <v>100</v>
      </c>
      <c r="X177" s="63">
        <f t="shared" si="139"/>
        <v>100</v>
      </c>
      <c r="Y177" s="39"/>
    </row>
    <row r="178" spans="1:25" s="3" customFormat="1" ht="38.25" x14ac:dyDescent="0.2">
      <c r="A178" s="5">
        <v>85</v>
      </c>
      <c r="B178" s="54" t="s">
        <v>158</v>
      </c>
      <c r="C178" s="55" t="s">
        <v>158</v>
      </c>
      <c r="D178" s="48" t="s">
        <v>302</v>
      </c>
      <c r="E178" s="56" t="s">
        <v>340</v>
      </c>
      <c r="F178" s="55" t="s">
        <v>231</v>
      </c>
      <c r="G178" s="54" t="s">
        <v>97</v>
      </c>
      <c r="H178" s="55" t="s">
        <v>98</v>
      </c>
      <c r="I178" s="56">
        <v>60</v>
      </c>
      <c r="J178" s="56">
        <v>60</v>
      </c>
      <c r="K178" s="8"/>
      <c r="L178" s="8"/>
      <c r="M178" s="58">
        <v>2070492.79</v>
      </c>
      <c r="N178" s="8"/>
      <c r="O178" s="8"/>
      <c r="P178" s="58">
        <v>2070492.79</v>
      </c>
      <c r="Q178" s="83">
        <f t="shared" si="135"/>
        <v>100</v>
      </c>
      <c r="R178" s="83">
        <f t="shared" si="136"/>
        <v>100</v>
      </c>
      <c r="S178" s="60">
        <v>60</v>
      </c>
      <c r="T178" s="60">
        <v>60</v>
      </c>
      <c r="U178" s="61" t="s">
        <v>298</v>
      </c>
      <c r="V178" s="63">
        <f t="shared" si="137"/>
        <v>100</v>
      </c>
      <c r="W178" s="63">
        <f t="shared" si="138"/>
        <v>100</v>
      </c>
      <c r="X178" s="63">
        <f t="shared" si="139"/>
        <v>100</v>
      </c>
      <c r="Y178" s="39"/>
    </row>
    <row r="179" spans="1:25" s="3" customFormat="1" ht="38.25" x14ac:dyDescent="0.2">
      <c r="A179" s="5">
        <v>86</v>
      </c>
      <c r="B179" s="54" t="s">
        <v>158</v>
      </c>
      <c r="C179" s="55" t="s">
        <v>158</v>
      </c>
      <c r="D179" s="48" t="s">
        <v>379</v>
      </c>
      <c r="E179" s="56" t="s">
        <v>380</v>
      </c>
      <c r="F179" s="55" t="s">
        <v>381</v>
      </c>
      <c r="G179" s="54" t="s">
        <v>97</v>
      </c>
      <c r="H179" s="55" t="s">
        <v>98</v>
      </c>
      <c r="I179" s="56">
        <v>3.5</v>
      </c>
      <c r="J179" s="56">
        <v>3.5</v>
      </c>
      <c r="K179" s="8"/>
      <c r="L179" s="8"/>
      <c r="M179" s="58">
        <v>1300000</v>
      </c>
      <c r="N179" s="8"/>
      <c r="O179" s="8"/>
      <c r="P179" s="58">
        <v>1300000</v>
      </c>
      <c r="Q179" s="83">
        <f t="shared" ref="Q179" si="155">J179/I179*100</f>
        <v>100</v>
      </c>
      <c r="R179" s="83">
        <f t="shared" ref="R179" si="156">P179/M179*100</f>
        <v>100</v>
      </c>
      <c r="S179" s="60">
        <v>60</v>
      </c>
      <c r="T179" s="60">
        <v>60</v>
      </c>
      <c r="U179" s="61" t="s">
        <v>320</v>
      </c>
      <c r="V179" s="63">
        <f t="shared" ref="V179" si="157">IFERROR((J179/I179)*100,0)</f>
        <v>100</v>
      </c>
      <c r="W179" s="63">
        <f t="shared" ref="W179" si="158">IFERROR((T179/S179)*100,0)</f>
        <v>100</v>
      </c>
      <c r="X179" s="63">
        <f t="shared" ref="X179" si="159">IFERROR(((N179+O179+P179)/(K179+L179+M179))*100,0)</f>
        <v>100</v>
      </c>
      <c r="Y179" s="39"/>
    </row>
    <row r="180" spans="1:25" s="3" customFormat="1" ht="25.5" x14ac:dyDescent="0.2">
      <c r="A180" s="5">
        <v>87</v>
      </c>
      <c r="B180" s="54" t="s">
        <v>147</v>
      </c>
      <c r="C180" s="55" t="s">
        <v>147</v>
      </c>
      <c r="D180" s="48" t="s">
        <v>306</v>
      </c>
      <c r="E180" s="56" t="s">
        <v>343</v>
      </c>
      <c r="F180" s="55" t="s">
        <v>234</v>
      </c>
      <c r="G180" s="54" t="s">
        <v>199</v>
      </c>
      <c r="H180" s="55" t="s">
        <v>98</v>
      </c>
      <c r="I180" s="55">
        <v>250</v>
      </c>
      <c r="J180" s="55">
        <v>250</v>
      </c>
      <c r="K180" s="8"/>
      <c r="L180" s="8"/>
      <c r="M180" s="58">
        <v>345978.5</v>
      </c>
      <c r="N180" s="8"/>
      <c r="O180" s="8"/>
      <c r="P180" s="58">
        <v>345978.5</v>
      </c>
      <c r="Q180" s="83">
        <f t="shared" ref="Q180" si="160">J180/I180*100</f>
        <v>100</v>
      </c>
      <c r="R180" s="83">
        <f t="shared" ref="R180" si="161">P180/M180*100</f>
        <v>100</v>
      </c>
      <c r="S180" s="60">
        <v>60</v>
      </c>
      <c r="T180" s="60">
        <v>60</v>
      </c>
      <c r="U180" s="61" t="s">
        <v>242</v>
      </c>
      <c r="V180" s="63">
        <f t="shared" ref="V180" si="162">IFERROR((J180/I180)*100,0)</f>
        <v>100</v>
      </c>
      <c r="W180" s="63">
        <f t="shared" ref="W180" si="163">IFERROR((T180/S180)*100,0)</f>
        <v>100</v>
      </c>
      <c r="X180" s="63">
        <f t="shared" ref="X180" si="164">IFERROR(((N180+O180+P180)/(K180+L180+M180))*100,0)</f>
        <v>100</v>
      </c>
      <c r="Y180" s="39"/>
    </row>
    <row r="181" spans="1:25" s="3" customFormat="1" ht="38.25" customHeight="1" x14ac:dyDescent="0.2">
      <c r="A181" s="5">
        <v>88</v>
      </c>
      <c r="B181" s="54" t="s">
        <v>147</v>
      </c>
      <c r="C181" s="55" t="s">
        <v>147</v>
      </c>
      <c r="D181" s="48" t="s">
        <v>305</v>
      </c>
      <c r="E181" s="56" t="s">
        <v>382</v>
      </c>
      <c r="F181" s="55" t="s">
        <v>53</v>
      </c>
      <c r="G181" s="54" t="s">
        <v>199</v>
      </c>
      <c r="H181" s="55" t="s">
        <v>98</v>
      </c>
      <c r="I181" s="55">
        <v>120</v>
      </c>
      <c r="J181" s="55">
        <v>120</v>
      </c>
      <c r="K181" s="8"/>
      <c r="L181" s="8"/>
      <c r="M181" s="58">
        <v>1000000</v>
      </c>
      <c r="N181" s="8"/>
      <c r="O181" s="8"/>
      <c r="P181" s="58">
        <v>1000000</v>
      </c>
      <c r="Q181" s="83">
        <f t="shared" ref="Q181" si="165">J181/I181*100</f>
        <v>100</v>
      </c>
      <c r="R181" s="83">
        <f t="shared" ref="R181" si="166">P181/M181*100</f>
        <v>100</v>
      </c>
      <c r="S181" s="60">
        <v>60</v>
      </c>
      <c r="T181" s="60">
        <v>60</v>
      </c>
      <c r="U181" s="61" t="s">
        <v>322</v>
      </c>
      <c r="V181" s="63">
        <f t="shared" ref="V181" si="167">IFERROR((J181/I181)*100,0)</f>
        <v>100</v>
      </c>
      <c r="W181" s="63">
        <f t="shared" ref="W181" si="168">IFERROR((T181/S181)*100,0)</f>
        <v>100</v>
      </c>
      <c r="X181" s="63">
        <f t="shared" ref="X181" si="169">IFERROR(((N181+O181+P181)/(K181+L181+M181))*100,0)</f>
        <v>100</v>
      </c>
      <c r="Y181" s="39"/>
    </row>
    <row r="182" spans="1:25" s="3" customFormat="1" ht="38.25" customHeight="1" x14ac:dyDescent="0.2">
      <c r="A182" s="5">
        <v>89</v>
      </c>
      <c r="B182" s="54" t="s">
        <v>147</v>
      </c>
      <c r="C182" s="55" t="s">
        <v>147</v>
      </c>
      <c r="D182" s="48" t="s">
        <v>383</v>
      </c>
      <c r="E182" s="56" t="s">
        <v>343</v>
      </c>
      <c r="F182" s="55" t="s">
        <v>125</v>
      </c>
      <c r="G182" s="54" t="s">
        <v>137</v>
      </c>
      <c r="H182" s="55" t="s">
        <v>98</v>
      </c>
      <c r="I182" s="55">
        <v>250</v>
      </c>
      <c r="J182" s="55">
        <v>250</v>
      </c>
      <c r="K182" s="8"/>
      <c r="L182" s="8"/>
      <c r="M182" s="58">
        <v>1201726.1399999999</v>
      </c>
      <c r="N182" s="8"/>
      <c r="O182" s="8"/>
      <c r="P182" s="58">
        <v>1201726.1399999999</v>
      </c>
      <c r="Q182" s="83">
        <f t="shared" ref="Q182" si="170">J182/I182*100</f>
        <v>100</v>
      </c>
      <c r="R182" s="83">
        <f t="shared" ref="R182" si="171">P182/M182*100</f>
        <v>100</v>
      </c>
      <c r="S182" s="60">
        <v>60</v>
      </c>
      <c r="T182" s="60">
        <v>60</v>
      </c>
      <c r="U182" s="61" t="s">
        <v>242</v>
      </c>
      <c r="V182" s="63">
        <f t="shared" ref="V182" si="172">IFERROR((J182/I182)*100,0)</f>
        <v>100</v>
      </c>
      <c r="W182" s="63">
        <f t="shared" ref="W182" si="173">IFERROR((T182/S182)*100,0)</f>
        <v>100</v>
      </c>
      <c r="X182" s="63">
        <f t="shared" ref="X182" si="174">IFERROR(((N182+O182+P182)/(K182+L182+M182))*100,0)</f>
        <v>100</v>
      </c>
      <c r="Y182" s="39"/>
    </row>
    <row r="183" spans="1:25" s="3" customFormat="1" ht="25.5" x14ac:dyDescent="0.2">
      <c r="A183" s="5">
        <v>90</v>
      </c>
      <c r="B183" s="54" t="s">
        <v>141</v>
      </c>
      <c r="C183" s="55" t="s">
        <v>141</v>
      </c>
      <c r="D183" s="48" t="s">
        <v>200</v>
      </c>
      <c r="E183" s="56" t="s">
        <v>343</v>
      </c>
      <c r="F183" s="55" t="s">
        <v>126</v>
      </c>
      <c r="G183" s="54" t="s">
        <v>140</v>
      </c>
      <c r="H183" s="55" t="s">
        <v>98</v>
      </c>
      <c r="I183" s="56">
        <v>110</v>
      </c>
      <c r="J183" s="56">
        <v>110</v>
      </c>
      <c r="K183" s="8"/>
      <c r="L183" s="8"/>
      <c r="M183" s="58">
        <v>769485.5</v>
      </c>
      <c r="N183" s="8"/>
      <c r="O183" s="8"/>
      <c r="P183" s="58">
        <v>769485.5</v>
      </c>
      <c r="Q183" s="83">
        <f t="shared" ref="Q183:Q189" si="175">J183/I183*100</f>
        <v>100</v>
      </c>
      <c r="R183" s="83">
        <f t="shared" ref="R183:R189" si="176">P183/M183*100</f>
        <v>100</v>
      </c>
      <c r="S183" s="60">
        <v>60</v>
      </c>
      <c r="T183" s="60">
        <v>60</v>
      </c>
      <c r="U183" s="61" t="s">
        <v>384</v>
      </c>
      <c r="V183" s="63">
        <f t="shared" ref="V183:V189" si="177">IFERROR((J183/I183)*100,0)</f>
        <v>100</v>
      </c>
      <c r="W183" s="63">
        <f t="shared" ref="W183:W189" si="178">IFERROR((T183/S183)*100,0)</f>
        <v>100</v>
      </c>
      <c r="X183" s="63">
        <f t="shared" ref="X183:X189" si="179">IFERROR(((N183+O183+P183)/(K183+L183+M183))*100,0)</f>
        <v>100</v>
      </c>
      <c r="Y183" s="39"/>
    </row>
    <row r="184" spans="1:25" s="3" customFormat="1" ht="38.25" x14ac:dyDescent="0.2">
      <c r="A184" s="5">
        <v>91</v>
      </c>
      <c r="B184" s="54" t="s">
        <v>141</v>
      </c>
      <c r="C184" s="55" t="s">
        <v>141</v>
      </c>
      <c r="D184" s="48" t="s">
        <v>385</v>
      </c>
      <c r="E184" s="56" t="s">
        <v>343</v>
      </c>
      <c r="F184" s="55" t="s">
        <v>154</v>
      </c>
      <c r="G184" s="54" t="s">
        <v>140</v>
      </c>
      <c r="H184" s="55" t="s">
        <v>98</v>
      </c>
      <c r="I184" s="56">
        <v>400</v>
      </c>
      <c r="J184" s="56">
        <v>400</v>
      </c>
      <c r="K184" s="8"/>
      <c r="L184" s="8"/>
      <c r="M184" s="58">
        <v>1489538.11</v>
      </c>
      <c r="N184" s="8"/>
      <c r="O184" s="8"/>
      <c r="P184" s="58">
        <v>1489538.11</v>
      </c>
      <c r="Q184" s="83">
        <f t="shared" si="175"/>
        <v>100</v>
      </c>
      <c r="R184" s="83">
        <f t="shared" si="176"/>
        <v>100</v>
      </c>
      <c r="S184" s="60">
        <v>60</v>
      </c>
      <c r="T184" s="60">
        <v>60</v>
      </c>
      <c r="U184" s="61" t="s">
        <v>322</v>
      </c>
      <c r="V184" s="63">
        <f t="shared" si="177"/>
        <v>100</v>
      </c>
      <c r="W184" s="63">
        <f t="shared" si="178"/>
        <v>100</v>
      </c>
      <c r="X184" s="63">
        <f t="shared" si="179"/>
        <v>100</v>
      </c>
      <c r="Y184" s="39"/>
    </row>
    <row r="185" spans="1:25" s="3" customFormat="1" ht="25.5" x14ac:dyDescent="0.2">
      <c r="A185" s="5">
        <v>92</v>
      </c>
      <c r="B185" s="54" t="s">
        <v>57</v>
      </c>
      <c r="C185" s="55" t="s">
        <v>57</v>
      </c>
      <c r="D185" s="48" t="s">
        <v>308</v>
      </c>
      <c r="E185" s="56" t="s">
        <v>340</v>
      </c>
      <c r="F185" s="55" t="s">
        <v>309</v>
      </c>
      <c r="G185" s="54" t="s">
        <v>97</v>
      </c>
      <c r="H185" s="55" t="s">
        <v>58</v>
      </c>
      <c r="I185" s="56">
        <v>580</v>
      </c>
      <c r="J185" s="56">
        <v>580</v>
      </c>
      <c r="K185" s="8"/>
      <c r="L185" s="8"/>
      <c r="M185" s="58">
        <v>2069238.42</v>
      </c>
      <c r="N185" s="8"/>
      <c r="O185" s="8"/>
      <c r="P185" s="58">
        <v>2069238.42</v>
      </c>
      <c r="Q185" s="83">
        <f t="shared" ref="Q185" si="180">J185/I185*100</f>
        <v>100</v>
      </c>
      <c r="R185" s="83">
        <f t="shared" ref="R185" si="181">P185/M185*100</f>
        <v>100</v>
      </c>
      <c r="S185" s="60">
        <v>60</v>
      </c>
      <c r="T185" s="60">
        <v>60</v>
      </c>
      <c r="U185" s="61" t="s">
        <v>310</v>
      </c>
      <c r="V185" s="63">
        <f t="shared" ref="V185" si="182">IFERROR((J185/I185)*100,0)</f>
        <v>100</v>
      </c>
      <c r="W185" s="63">
        <f t="shared" ref="W185" si="183">IFERROR((T185/S185)*100,0)</f>
        <v>100</v>
      </c>
      <c r="X185" s="63">
        <f t="shared" ref="X185" si="184">IFERROR(((N185+O185+P185)/(K185+L185+M185))*100,0)</f>
        <v>100</v>
      </c>
      <c r="Y185" s="39"/>
    </row>
    <row r="186" spans="1:25" s="3" customFormat="1" ht="38.25" x14ac:dyDescent="0.2">
      <c r="A186" s="5">
        <v>93</v>
      </c>
      <c r="B186" s="54" t="s">
        <v>57</v>
      </c>
      <c r="C186" s="55" t="s">
        <v>57</v>
      </c>
      <c r="D186" s="48" t="s">
        <v>386</v>
      </c>
      <c r="E186" s="56" t="s">
        <v>139</v>
      </c>
      <c r="F186" s="55" t="s">
        <v>336</v>
      </c>
      <c r="G186" s="54" t="s">
        <v>97</v>
      </c>
      <c r="H186" s="55" t="s">
        <v>58</v>
      </c>
      <c r="I186" s="56">
        <v>1</v>
      </c>
      <c r="J186" s="56">
        <v>1</v>
      </c>
      <c r="K186" s="8"/>
      <c r="L186" s="8"/>
      <c r="M186" s="58">
        <v>287125.17</v>
      </c>
      <c r="N186" s="8"/>
      <c r="O186" s="8"/>
      <c r="P186" s="58">
        <v>287125.17</v>
      </c>
      <c r="Q186" s="83">
        <f t="shared" ref="Q186" si="185">J186/I186*100</f>
        <v>100</v>
      </c>
      <c r="R186" s="83">
        <f t="shared" ref="R186" si="186">P186/M186*100</f>
        <v>100</v>
      </c>
      <c r="S186" s="60">
        <v>40</v>
      </c>
      <c r="T186" s="60">
        <v>40</v>
      </c>
      <c r="U186" s="61" t="s">
        <v>294</v>
      </c>
      <c r="V186" s="63">
        <f t="shared" ref="V186" si="187">IFERROR((J186/I186)*100,0)</f>
        <v>100</v>
      </c>
      <c r="W186" s="63">
        <f t="shared" ref="W186" si="188">IFERROR((T186/S186)*100,0)</f>
        <v>100</v>
      </c>
      <c r="X186" s="63">
        <f t="shared" ref="X186" si="189">IFERROR(((N186+O186+P186)/(K186+L186+M186))*100,0)</f>
        <v>100</v>
      </c>
      <c r="Y186" s="39"/>
    </row>
    <row r="187" spans="1:25" s="3" customFormat="1" ht="24" x14ac:dyDescent="0.2">
      <c r="A187" s="5">
        <v>94</v>
      </c>
      <c r="B187" s="178" t="s">
        <v>32</v>
      </c>
      <c r="C187" s="179"/>
      <c r="D187" s="48" t="s">
        <v>133</v>
      </c>
      <c r="E187" s="54" t="s">
        <v>49</v>
      </c>
      <c r="F187" s="7" t="s">
        <v>136</v>
      </c>
      <c r="G187" s="5"/>
      <c r="H187" s="7"/>
      <c r="I187" s="55">
        <v>1</v>
      </c>
      <c r="J187" s="55">
        <v>1</v>
      </c>
      <c r="K187" s="8"/>
      <c r="L187" s="8"/>
      <c r="M187" s="58">
        <v>504623.45</v>
      </c>
      <c r="N187" s="8"/>
      <c r="O187" s="8"/>
      <c r="P187" s="58">
        <v>504623.45</v>
      </c>
      <c r="Q187" s="83">
        <f t="shared" si="175"/>
        <v>100</v>
      </c>
      <c r="R187" s="83">
        <f t="shared" si="176"/>
        <v>100</v>
      </c>
      <c r="S187" s="60">
        <v>240</v>
      </c>
      <c r="T187" s="60">
        <v>240</v>
      </c>
      <c r="U187" s="61" t="s">
        <v>311</v>
      </c>
      <c r="V187" s="63">
        <f t="shared" si="177"/>
        <v>100</v>
      </c>
      <c r="W187" s="63">
        <f t="shared" si="178"/>
        <v>100</v>
      </c>
      <c r="X187" s="63">
        <f t="shared" si="179"/>
        <v>100</v>
      </c>
      <c r="Y187" s="39"/>
    </row>
    <row r="188" spans="1:25" s="3" customFormat="1" ht="25.5" x14ac:dyDescent="0.2">
      <c r="A188" s="5">
        <v>95</v>
      </c>
      <c r="B188" s="178" t="s">
        <v>32</v>
      </c>
      <c r="C188" s="179"/>
      <c r="D188" s="48" t="s">
        <v>134</v>
      </c>
      <c r="E188" s="54" t="s">
        <v>138</v>
      </c>
      <c r="F188" s="7" t="s">
        <v>136</v>
      </c>
      <c r="G188" s="5"/>
      <c r="H188" s="7"/>
      <c r="I188" s="55">
        <v>2</v>
      </c>
      <c r="J188" s="55">
        <v>2</v>
      </c>
      <c r="K188" s="8"/>
      <c r="L188" s="8"/>
      <c r="M188" s="58">
        <v>1000000</v>
      </c>
      <c r="N188" s="8"/>
      <c r="O188" s="8"/>
      <c r="P188" s="58">
        <v>1000000</v>
      </c>
      <c r="Q188" s="83">
        <f t="shared" si="175"/>
        <v>100</v>
      </c>
      <c r="R188" s="83">
        <f t="shared" si="176"/>
        <v>100</v>
      </c>
      <c r="S188" s="60">
        <v>120</v>
      </c>
      <c r="T188" s="60">
        <v>120</v>
      </c>
      <c r="U188" s="61" t="s">
        <v>149</v>
      </c>
      <c r="V188" s="63">
        <f t="shared" si="177"/>
        <v>100</v>
      </c>
      <c r="W188" s="63">
        <f t="shared" si="178"/>
        <v>100</v>
      </c>
      <c r="X188" s="63">
        <f t="shared" si="179"/>
        <v>100</v>
      </c>
      <c r="Y188" s="39"/>
    </row>
    <row r="189" spans="1:25" s="3" customFormat="1" ht="25.5" x14ac:dyDescent="0.2">
      <c r="A189" s="5">
        <v>96</v>
      </c>
      <c r="B189" s="178" t="s">
        <v>32</v>
      </c>
      <c r="C189" s="179"/>
      <c r="D189" s="48" t="s">
        <v>135</v>
      </c>
      <c r="E189" s="54" t="s">
        <v>49</v>
      </c>
      <c r="F189" s="7" t="s">
        <v>136</v>
      </c>
      <c r="G189" s="5"/>
      <c r="H189" s="7"/>
      <c r="I189" s="55">
        <v>13</v>
      </c>
      <c r="J189" s="55">
        <v>12</v>
      </c>
      <c r="K189" s="8"/>
      <c r="L189" s="8"/>
      <c r="M189" s="58">
        <v>1081058.03</v>
      </c>
      <c r="N189" s="8"/>
      <c r="O189" s="8"/>
      <c r="P189" s="58">
        <v>1051962.6000000001</v>
      </c>
      <c r="Q189" s="83">
        <f t="shared" si="175"/>
        <v>92.307692307692307</v>
      </c>
      <c r="R189" s="83">
        <f t="shared" si="176"/>
        <v>97.308615338623412</v>
      </c>
      <c r="S189" s="60">
        <v>120</v>
      </c>
      <c r="T189" s="60">
        <v>120</v>
      </c>
      <c r="U189" s="61" t="s">
        <v>157</v>
      </c>
      <c r="V189" s="63">
        <f t="shared" si="177"/>
        <v>92.307692307692307</v>
      </c>
      <c r="W189" s="63">
        <f t="shared" si="178"/>
        <v>100</v>
      </c>
      <c r="X189" s="63">
        <f t="shared" si="179"/>
        <v>97.308615338623412</v>
      </c>
      <c r="Y189" s="39"/>
    </row>
    <row r="190" spans="1:25" s="3" customFormat="1" ht="12" x14ac:dyDescent="0.2">
      <c r="A190" s="24"/>
      <c r="B190" s="24"/>
      <c r="C190" s="26"/>
      <c r="D190" s="21" t="s">
        <v>40</v>
      </c>
      <c r="E190" s="145" t="s">
        <v>189</v>
      </c>
      <c r="F190" s="146"/>
      <c r="G190" s="146"/>
      <c r="H190" s="146"/>
      <c r="I190" s="146"/>
      <c r="J190" s="147"/>
      <c r="K190" s="27">
        <v>0</v>
      </c>
      <c r="L190" s="27">
        <v>0</v>
      </c>
      <c r="M190" s="59">
        <f>SUM(M151:M189)</f>
        <v>55491562.030000016</v>
      </c>
      <c r="N190" s="27">
        <v>0</v>
      </c>
      <c r="O190" s="27">
        <v>0</v>
      </c>
      <c r="P190" s="59">
        <f>SUM(P151:P189)</f>
        <v>55462466.600000016</v>
      </c>
      <c r="Q190" s="28"/>
      <c r="R190" s="24"/>
      <c r="S190" s="40"/>
      <c r="T190" s="40"/>
      <c r="U190" s="24"/>
      <c r="V190" s="24"/>
      <c r="W190" s="24"/>
      <c r="X190" s="24"/>
      <c r="Y190" s="24"/>
    </row>
    <row r="191" spans="1:25" s="3" customFormat="1" ht="12" x14ac:dyDescent="0.2">
      <c r="A191" s="5"/>
      <c r="B191" s="5"/>
      <c r="C191" s="6"/>
      <c r="D191" s="6"/>
      <c r="E191" s="6"/>
      <c r="F191" s="7"/>
      <c r="G191" s="5"/>
      <c r="H191" s="7"/>
      <c r="I191" s="7"/>
      <c r="J191" s="7"/>
      <c r="K191" s="8"/>
      <c r="L191" s="8"/>
      <c r="M191" s="8"/>
      <c r="N191" s="8"/>
      <c r="O191" s="8"/>
      <c r="P191" s="8"/>
      <c r="Q191" s="9"/>
      <c r="R191" s="5"/>
      <c r="S191" s="37"/>
      <c r="T191" s="37"/>
      <c r="U191" s="5"/>
      <c r="V191" s="38"/>
      <c r="W191" s="38"/>
      <c r="X191" s="38"/>
      <c r="Y191" s="39"/>
    </row>
    <row r="192" spans="1:25" s="3" customFormat="1" ht="24" customHeight="1" x14ac:dyDescent="0.2">
      <c r="A192" s="68"/>
      <c r="B192" s="68"/>
      <c r="C192" s="47"/>
      <c r="D192" s="66" t="s">
        <v>202</v>
      </c>
      <c r="E192" s="66"/>
      <c r="F192" s="69"/>
      <c r="G192" s="68"/>
      <c r="H192" s="69"/>
      <c r="I192" s="69"/>
      <c r="J192" s="69"/>
      <c r="K192" s="70"/>
      <c r="L192" s="70"/>
      <c r="M192" s="71">
        <f>M190+M150</f>
        <v>56456273.460000016</v>
      </c>
      <c r="N192" s="70"/>
      <c r="O192" s="70"/>
      <c r="P192" s="71">
        <f>P190+P150</f>
        <v>56427178.030000016</v>
      </c>
      <c r="Q192" s="72"/>
      <c r="R192" s="68"/>
      <c r="S192" s="73"/>
      <c r="T192" s="73"/>
      <c r="U192" s="68"/>
      <c r="V192" s="68"/>
      <c r="W192" s="68"/>
      <c r="X192" s="68"/>
      <c r="Y192" s="68"/>
    </row>
    <row r="193" spans="1:25" s="3" customFormat="1" ht="12" x14ac:dyDescent="0.2">
      <c r="A193" s="5"/>
      <c r="B193" s="5"/>
      <c r="C193" s="6"/>
      <c r="D193" s="6"/>
      <c r="E193" s="6"/>
      <c r="F193" s="7"/>
      <c r="G193" s="5"/>
      <c r="H193" s="7"/>
      <c r="I193" s="7"/>
      <c r="J193" s="7"/>
      <c r="K193" s="8"/>
      <c r="L193" s="8"/>
      <c r="M193" s="8"/>
      <c r="N193" s="8"/>
      <c r="O193" s="8"/>
      <c r="P193" s="8"/>
      <c r="Q193" s="9"/>
      <c r="R193" s="5"/>
      <c r="S193" s="37"/>
      <c r="T193" s="37"/>
      <c r="U193" s="5"/>
      <c r="V193" s="38"/>
      <c r="W193" s="38"/>
      <c r="X193" s="38"/>
      <c r="Y193" s="39"/>
    </row>
    <row r="194" spans="1:25" s="3" customFormat="1" ht="24.75" customHeight="1" x14ac:dyDescent="0.2">
      <c r="A194" s="5"/>
      <c r="B194" s="5"/>
      <c r="C194" s="6"/>
      <c r="D194" s="90" t="s">
        <v>203</v>
      </c>
      <c r="E194" s="6"/>
      <c r="F194" s="7"/>
      <c r="G194" s="5"/>
      <c r="H194" s="7"/>
      <c r="I194" s="7"/>
      <c r="J194" s="7"/>
      <c r="K194" s="8"/>
      <c r="L194" s="8"/>
      <c r="M194" s="8"/>
      <c r="N194" s="8"/>
      <c r="O194" s="8"/>
      <c r="P194" s="8"/>
      <c r="Q194" s="9"/>
      <c r="R194" s="5"/>
      <c r="S194" s="37"/>
      <c r="T194" s="37"/>
      <c r="U194" s="5"/>
      <c r="V194" s="38"/>
      <c r="W194" s="38"/>
      <c r="X194" s="38"/>
      <c r="Y194" s="39"/>
    </row>
    <row r="195" spans="1:25" s="3" customFormat="1" ht="38.25" x14ac:dyDescent="0.2">
      <c r="A195" s="5">
        <v>97</v>
      </c>
      <c r="B195" s="5"/>
      <c r="C195" s="6"/>
      <c r="D195" s="48" t="s">
        <v>205</v>
      </c>
      <c r="E195" s="56" t="s">
        <v>107</v>
      </c>
      <c r="F195" s="55" t="s">
        <v>52</v>
      </c>
      <c r="G195" s="54" t="s">
        <v>27</v>
      </c>
      <c r="H195" s="54" t="s">
        <v>27</v>
      </c>
      <c r="I195" s="56">
        <v>10</v>
      </c>
      <c r="J195" s="56">
        <v>10</v>
      </c>
      <c r="K195" s="8"/>
      <c r="L195" s="8"/>
      <c r="M195" s="58">
        <v>20927.05</v>
      </c>
      <c r="N195" s="8"/>
      <c r="O195" s="8"/>
      <c r="P195" s="58">
        <v>20927.05</v>
      </c>
      <c r="Q195" s="83">
        <f t="shared" ref="Q195:Q197" si="190">J195/I195*100</f>
        <v>100</v>
      </c>
      <c r="R195" s="83">
        <f t="shared" ref="R195:R197" si="191">P195/M195*100</f>
        <v>100</v>
      </c>
      <c r="S195" s="60">
        <v>50</v>
      </c>
      <c r="T195" s="60">
        <v>50</v>
      </c>
      <c r="U195" s="61" t="s">
        <v>207</v>
      </c>
      <c r="V195" s="63">
        <f t="shared" ref="V195:V197" si="192">IFERROR((J195/I195)*100,0)</f>
        <v>100</v>
      </c>
      <c r="W195" s="63">
        <f t="shared" ref="W195:W197" si="193">IFERROR((T195/S195)*100,0)</f>
        <v>100</v>
      </c>
      <c r="X195" s="63">
        <f t="shared" ref="X195:X197" si="194">IFERROR(((N195+O195+P195)/(K195+L195+M195))*100,0)</f>
        <v>100</v>
      </c>
      <c r="Y195" s="39"/>
    </row>
    <row r="196" spans="1:25" s="3" customFormat="1" ht="25.5" x14ac:dyDescent="0.2">
      <c r="A196" s="5">
        <v>98</v>
      </c>
      <c r="B196" s="5"/>
      <c r="C196" s="6"/>
      <c r="D196" s="48" t="s">
        <v>204</v>
      </c>
      <c r="E196" s="56" t="s">
        <v>51</v>
      </c>
      <c r="F196" s="55" t="s">
        <v>52</v>
      </c>
      <c r="G196" s="54" t="s">
        <v>27</v>
      </c>
      <c r="H196" s="54" t="s">
        <v>27</v>
      </c>
      <c r="I196" s="56">
        <v>10</v>
      </c>
      <c r="J196" s="56">
        <v>10</v>
      </c>
      <c r="K196" s="8"/>
      <c r="L196" s="8"/>
      <c r="M196" s="58">
        <v>39141.71</v>
      </c>
      <c r="N196" s="8"/>
      <c r="O196" s="8"/>
      <c r="P196" s="58">
        <v>39141.71</v>
      </c>
      <c r="Q196" s="83">
        <f t="shared" si="190"/>
        <v>100</v>
      </c>
      <c r="R196" s="83">
        <f t="shared" si="191"/>
        <v>100</v>
      </c>
      <c r="S196" s="60">
        <v>100</v>
      </c>
      <c r="T196" s="60">
        <v>100</v>
      </c>
      <c r="U196" s="61" t="s">
        <v>208</v>
      </c>
      <c r="V196" s="63">
        <f t="shared" si="192"/>
        <v>100</v>
      </c>
      <c r="W196" s="63">
        <f t="shared" si="193"/>
        <v>100</v>
      </c>
      <c r="X196" s="63">
        <f t="shared" si="194"/>
        <v>100</v>
      </c>
      <c r="Y196" s="39"/>
    </row>
    <row r="197" spans="1:25" s="3" customFormat="1" ht="25.5" x14ac:dyDescent="0.2">
      <c r="A197" s="5">
        <v>99</v>
      </c>
      <c r="B197" s="5"/>
      <c r="C197" s="6"/>
      <c r="D197" s="48" t="s">
        <v>206</v>
      </c>
      <c r="E197" s="56" t="s">
        <v>51</v>
      </c>
      <c r="F197" s="55" t="s">
        <v>52</v>
      </c>
      <c r="G197" s="54" t="s">
        <v>27</v>
      </c>
      <c r="H197" s="54" t="s">
        <v>27</v>
      </c>
      <c r="I197" s="56">
        <v>5</v>
      </c>
      <c r="J197" s="56">
        <v>5</v>
      </c>
      <c r="K197" s="8"/>
      <c r="L197" s="8"/>
      <c r="M197" s="58">
        <v>23772.59</v>
      </c>
      <c r="N197" s="8"/>
      <c r="O197" s="8"/>
      <c r="P197" s="58">
        <v>23772.59</v>
      </c>
      <c r="Q197" s="83">
        <f t="shared" si="190"/>
        <v>100</v>
      </c>
      <c r="R197" s="83">
        <f t="shared" si="191"/>
        <v>100</v>
      </c>
      <c r="S197" s="60">
        <v>50</v>
      </c>
      <c r="T197" s="60">
        <v>50</v>
      </c>
      <c r="U197" s="61" t="s">
        <v>209</v>
      </c>
      <c r="V197" s="63">
        <f t="shared" si="192"/>
        <v>100</v>
      </c>
      <c r="W197" s="63">
        <f t="shared" si="193"/>
        <v>100</v>
      </c>
      <c r="X197" s="63">
        <f t="shared" si="194"/>
        <v>100</v>
      </c>
      <c r="Y197" s="39"/>
    </row>
    <row r="198" spans="1:25" s="3" customFormat="1" ht="12" customHeight="1" x14ac:dyDescent="0.2">
      <c r="A198" s="24"/>
      <c r="B198" s="24"/>
      <c r="C198" s="26"/>
      <c r="D198" s="21" t="s">
        <v>40</v>
      </c>
      <c r="E198" s="145" t="s">
        <v>71</v>
      </c>
      <c r="F198" s="146"/>
      <c r="G198" s="146"/>
      <c r="H198" s="146"/>
      <c r="I198" s="147"/>
      <c r="J198" s="25"/>
      <c r="K198" s="27">
        <v>0</v>
      </c>
      <c r="L198" s="27">
        <v>0</v>
      </c>
      <c r="M198" s="59">
        <f>SUM(M195:M197)</f>
        <v>83841.349999999991</v>
      </c>
      <c r="N198" s="27">
        <v>0</v>
      </c>
      <c r="O198" s="27">
        <v>0</v>
      </c>
      <c r="P198" s="59">
        <f>SUM(P195:P197)</f>
        <v>83841.349999999991</v>
      </c>
      <c r="Q198" s="28"/>
      <c r="R198" s="24"/>
      <c r="S198" s="40"/>
      <c r="T198" s="40"/>
      <c r="U198" s="24"/>
      <c r="V198" s="24"/>
      <c r="W198" s="24"/>
      <c r="X198" s="24"/>
      <c r="Y198" s="24"/>
    </row>
    <row r="199" spans="1:25" s="3" customFormat="1" ht="12" x14ac:dyDescent="0.2">
      <c r="A199" s="5"/>
      <c r="B199" s="5"/>
      <c r="C199" s="6"/>
      <c r="D199" s="6"/>
      <c r="E199" s="6"/>
      <c r="F199" s="7"/>
      <c r="G199" s="5"/>
      <c r="H199" s="7"/>
      <c r="I199" s="7"/>
      <c r="J199" s="7"/>
      <c r="K199" s="8"/>
      <c r="L199" s="8"/>
      <c r="M199" s="8"/>
      <c r="N199" s="8"/>
      <c r="O199" s="8"/>
      <c r="P199" s="8"/>
      <c r="Q199" s="9"/>
      <c r="R199" s="5"/>
      <c r="S199" s="37"/>
      <c r="T199" s="37"/>
      <c r="U199" s="5"/>
      <c r="V199" s="38"/>
      <c r="W199" s="38"/>
      <c r="X199" s="38"/>
      <c r="Y199" s="39"/>
    </row>
    <row r="200" spans="1:25" s="3" customFormat="1" ht="25.5" customHeight="1" x14ac:dyDescent="0.2">
      <c r="A200" s="68"/>
      <c r="B200" s="68"/>
      <c r="C200" s="47"/>
      <c r="D200" s="66" t="s">
        <v>210</v>
      </c>
      <c r="E200" s="66"/>
      <c r="F200" s="69"/>
      <c r="G200" s="68"/>
      <c r="H200" s="69"/>
      <c r="I200" s="69"/>
      <c r="J200" s="69"/>
      <c r="K200" s="70"/>
      <c r="L200" s="70"/>
      <c r="M200" s="71">
        <f>SUM(M198)</f>
        <v>83841.349999999991</v>
      </c>
      <c r="N200" s="70"/>
      <c r="O200" s="70"/>
      <c r="P200" s="71">
        <f>SUM(P198)</f>
        <v>83841.349999999991</v>
      </c>
      <c r="Q200" s="72"/>
      <c r="R200" s="68"/>
      <c r="S200" s="73"/>
      <c r="T200" s="73"/>
      <c r="U200" s="68"/>
      <c r="V200" s="68"/>
      <c r="W200" s="68"/>
      <c r="X200" s="68"/>
      <c r="Y200" s="68"/>
    </row>
    <row r="201" spans="1:25" s="3" customFormat="1" ht="12" x14ac:dyDescent="0.2">
      <c r="A201" s="5"/>
      <c r="B201" s="5"/>
      <c r="C201" s="6"/>
      <c r="D201" s="6"/>
      <c r="E201" s="6"/>
      <c r="F201" s="7"/>
      <c r="G201" s="5"/>
      <c r="H201" s="7"/>
      <c r="I201" s="7"/>
      <c r="J201" s="7"/>
      <c r="K201" s="8"/>
      <c r="L201" s="8"/>
      <c r="M201" s="8"/>
      <c r="N201" s="8"/>
      <c r="O201" s="8"/>
      <c r="P201" s="8"/>
      <c r="Q201" s="9"/>
      <c r="R201" s="5"/>
      <c r="S201" s="37"/>
      <c r="T201" s="37"/>
      <c r="U201" s="5"/>
      <c r="V201" s="38"/>
      <c r="W201" s="38"/>
      <c r="X201" s="38"/>
      <c r="Y201" s="39"/>
    </row>
    <row r="202" spans="1:25" s="3" customFormat="1" ht="24.75" customHeight="1" x14ac:dyDescent="0.2">
      <c r="A202" s="5"/>
      <c r="B202" s="5"/>
      <c r="C202" s="6"/>
      <c r="D202" s="90" t="s">
        <v>211</v>
      </c>
      <c r="E202" s="6"/>
      <c r="F202" s="7"/>
      <c r="G202" s="5"/>
      <c r="H202" s="7"/>
      <c r="I202" s="7"/>
      <c r="J202" s="7"/>
      <c r="K202" s="8"/>
      <c r="L202" s="8"/>
      <c r="M202" s="8"/>
      <c r="N202" s="8"/>
      <c r="O202" s="8"/>
      <c r="P202" s="8"/>
      <c r="Q202" s="9"/>
      <c r="R202" s="5"/>
      <c r="S202" s="37"/>
      <c r="T202" s="37"/>
      <c r="U202" s="5"/>
      <c r="V202" s="38"/>
      <c r="W202" s="38"/>
      <c r="X202" s="38"/>
      <c r="Y202" s="39"/>
    </row>
    <row r="203" spans="1:25" s="3" customFormat="1" ht="25.5" x14ac:dyDescent="0.2">
      <c r="A203" s="5">
        <v>100</v>
      </c>
      <c r="B203" s="5"/>
      <c r="C203" s="6"/>
      <c r="D203" s="48" t="s">
        <v>212</v>
      </c>
      <c r="E203" s="56" t="s">
        <v>214</v>
      </c>
      <c r="F203" s="55" t="s">
        <v>53</v>
      </c>
      <c r="G203" s="54" t="s">
        <v>27</v>
      </c>
      <c r="H203" s="54" t="s">
        <v>27</v>
      </c>
      <c r="I203" s="56">
        <v>6</v>
      </c>
      <c r="J203" s="56">
        <v>6</v>
      </c>
      <c r="K203" s="8"/>
      <c r="L203" s="8"/>
      <c r="M203" s="58">
        <v>85174.59</v>
      </c>
      <c r="N203" s="8"/>
      <c r="O203" s="8"/>
      <c r="P203" s="58">
        <v>85174.59</v>
      </c>
      <c r="Q203" s="83">
        <f t="shared" ref="Q203:Q204" si="195">J203/I203*100</f>
        <v>100</v>
      </c>
      <c r="R203" s="83">
        <f t="shared" ref="R203:R204" si="196">P203/M203*100</f>
        <v>100</v>
      </c>
      <c r="S203" s="60">
        <v>120</v>
      </c>
      <c r="T203" s="60">
        <v>120</v>
      </c>
      <c r="U203" s="61" t="s">
        <v>70</v>
      </c>
      <c r="V203" s="63">
        <f t="shared" ref="V203:V204" si="197">IFERROR((J203/I203)*100,0)</f>
        <v>100</v>
      </c>
      <c r="W203" s="63">
        <f t="shared" ref="W203:W204" si="198">IFERROR((T203/S203)*100,0)</f>
        <v>100</v>
      </c>
      <c r="X203" s="63">
        <f t="shared" ref="X203:X204" si="199">IFERROR(((N203+O203+P203)/(K203+L203+M203))*100,0)</f>
        <v>100</v>
      </c>
      <c r="Y203" s="39"/>
    </row>
    <row r="204" spans="1:25" s="3" customFormat="1" ht="38.25" x14ac:dyDescent="0.2">
      <c r="A204" s="5">
        <v>101</v>
      </c>
      <c r="B204" s="5"/>
      <c r="C204" s="6"/>
      <c r="D204" s="48" t="s">
        <v>213</v>
      </c>
      <c r="E204" s="56" t="s">
        <v>51</v>
      </c>
      <c r="F204" s="55" t="s">
        <v>53</v>
      </c>
      <c r="G204" s="54" t="s">
        <v>27</v>
      </c>
      <c r="H204" s="54" t="s">
        <v>27</v>
      </c>
      <c r="I204" s="56">
        <v>6</v>
      </c>
      <c r="J204" s="56">
        <v>6</v>
      </c>
      <c r="K204" s="8"/>
      <c r="L204" s="8"/>
      <c r="M204" s="58">
        <v>85007.23</v>
      </c>
      <c r="N204" s="8"/>
      <c r="O204" s="8"/>
      <c r="P204" s="58">
        <v>85007.23</v>
      </c>
      <c r="Q204" s="83">
        <f t="shared" si="195"/>
        <v>100</v>
      </c>
      <c r="R204" s="83">
        <f t="shared" si="196"/>
        <v>100</v>
      </c>
      <c r="S204" s="60">
        <v>120</v>
      </c>
      <c r="T204" s="60">
        <v>120</v>
      </c>
      <c r="U204" s="61" t="s">
        <v>215</v>
      </c>
      <c r="V204" s="63">
        <f t="shared" si="197"/>
        <v>100</v>
      </c>
      <c r="W204" s="63">
        <f t="shared" si="198"/>
        <v>100</v>
      </c>
      <c r="X204" s="63">
        <f t="shared" si="199"/>
        <v>100</v>
      </c>
      <c r="Y204" s="39"/>
    </row>
    <row r="205" spans="1:25" s="3" customFormat="1" ht="12" customHeight="1" x14ac:dyDescent="0.2">
      <c r="A205" s="24"/>
      <c r="B205" s="24"/>
      <c r="C205" s="26"/>
      <c r="D205" s="21" t="s">
        <v>40</v>
      </c>
      <c r="E205" s="145" t="s">
        <v>71</v>
      </c>
      <c r="F205" s="146"/>
      <c r="G205" s="146"/>
      <c r="H205" s="146"/>
      <c r="I205" s="147"/>
      <c r="J205" s="25"/>
      <c r="K205" s="27">
        <v>0</v>
      </c>
      <c r="L205" s="27">
        <v>0</v>
      </c>
      <c r="M205" s="59">
        <f>SUM(M202:M204)</f>
        <v>170181.82</v>
      </c>
      <c r="N205" s="27">
        <v>0</v>
      </c>
      <c r="O205" s="27">
        <v>0</v>
      </c>
      <c r="P205" s="59">
        <f>SUM(P202:P204)</f>
        <v>170181.82</v>
      </c>
      <c r="Q205" s="28"/>
      <c r="R205" s="24"/>
      <c r="S205" s="40"/>
      <c r="T205" s="40"/>
      <c r="U205" s="24"/>
      <c r="V205" s="24"/>
      <c r="W205" s="24"/>
      <c r="X205" s="24"/>
      <c r="Y205" s="24"/>
    </row>
    <row r="206" spans="1:25" s="3" customFormat="1" ht="12" x14ac:dyDescent="0.2">
      <c r="A206" s="5"/>
      <c r="B206" s="5"/>
      <c r="C206" s="6"/>
      <c r="D206" s="6"/>
      <c r="E206" s="6"/>
      <c r="F206" s="7"/>
      <c r="G206" s="5"/>
      <c r="H206" s="7"/>
      <c r="I206" s="7"/>
      <c r="J206" s="7"/>
      <c r="K206" s="8"/>
      <c r="L206" s="8"/>
      <c r="M206" s="8"/>
      <c r="N206" s="8"/>
      <c r="O206" s="8"/>
      <c r="P206" s="8"/>
      <c r="Q206" s="9"/>
      <c r="R206" s="5"/>
      <c r="S206" s="37"/>
      <c r="T206" s="37"/>
      <c r="U206" s="5"/>
      <c r="V206" s="38"/>
      <c r="W206" s="38"/>
      <c r="X206" s="38"/>
      <c r="Y206" s="39"/>
    </row>
    <row r="207" spans="1:25" s="3" customFormat="1" ht="25.5" customHeight="1" x14ac:dyDescent="0.2">
      <c r="A207" s="68"/>
      <c r="B207" s="68"/>
      <c r="C207" s="47"/>
      <c r="D207" s="66" t="s">
        <v>216</v>
      </c>
      <c r="E207" s="66"/>
      <c r="F207" s="69"/>
      <c r="G207" s="68"/>
      <c r="H207" s="69"/>
      <c r="I207" s="69"/>
      <c r="J207" s="69"/>
      <c r="K207" s="70"/>
      <c r="L207" s="70"/>
      <c r="M207" s="71">
        <f>SUM(M205)</f>
        <v>170181.82</v>
      </c>
      <c r="N207" s="70"/>
      <c r="O207" s="70"/>
      <c r="P207" s="71">
        <f>SUM(P205)</f>
        <v>170181.82</v>
      </c>
      <c r="Q207" s="72"/>
      <c r="R207" s="68"/>
      <c r="S207" s="73"/>
      <c r="T207" s="73"/>
      <c r="U207" s="68"/>
      <c r="V207" s="68"/>
      <c r="W207" s="68"/>
      <c r="X207" s="68"/>
      <c r="Y207" s="68"/>
    </row>
    <row r="208" spans="1:25" s="3" customFormat="1" ht="12" x14ac:dyDescent="0.2">
      <c r="A208" s="5"/>
      <c r="B208" s="5"/>
      <c r="C208" s="6"/>
      <c r="D208" s="6"/>
      <c r="E208" s="6"/>
      <c r="F208" s="7"/>
      <c r="G208" s="5"/>
      <c r="H208" s="7"/>
      <c r="I208" s="7"/>
      <c r="J208" s="7"/>
      <c r="K208" s="8"/>
      <c r="L208" s="8"/>
      <c r="M208" s="8"/>
      <c r="N208" s="8"/>
      <c r="O208" s="8"/>
      <c r="P208" s="8"/>
      <c r="Q208" s="9"/>
      <c r="R208" s="5"/>
      <c r="S208" s="37"/>
      <c r="T208" s="37"/>
      <c r="U208" s="5"/>
      <c r="V208" s="38"/>
      <c r="W208" s="38"/>
      <c r="X208" s="38"/>
      <c r="Y208" s="39"/>
    </row>
    <row r="209" spans="1:25" s="3" customFormat="1" ht="24.75" customHeight="1" x14ac:dyDescent="0.2">
      <c r="A209" s="5"/>
      <c r="B209" s="5"/>
      <c r="C209" s="6"/>
      <c r="D209" s="90" t="s">
        <v>217</v>
      </c>
      <c r="E209" s="6"/>
      <c r="F209" s="7"/>
      <c r="G209" s="5"/>
      <c r="H209" s="7"/>
      <c r="I209" s="7"/>
      <c r="J209" s="7"/>
      <c r="K209" s="8"/>
      <c r="L209" s="8"/>
      <c r="M209" s="8"/>
      <c r="N209" s="8"/>
      <c r="O209" s="8"/>
      <c r="P209" s="8"/>
      <c r="Q209" s="9"/>
      <c r="R209" s="5"/>
      <c r="S209" s="37"/>
      <c r="T209" s="37"/>
      <c r="U209" s="5"/>
      <c r="V209" s="38"/>
      <c r="W209" s="38"/>
      <c r="X209" s="38"/>
      <c r="Y209" s="39"/>
    </row>
    <row r="210" spans="1:25" s="3" customFormat="1" ht="25.5" x14ac:dyDescent="0.2">
      <c r="A210" s="5">
        <v>102</v>
      </c>
      <c r="B210" s="5"/>
      <c r="C210" s="6"/>
      <c r="D210" s="48" t="s">
        <v>218</v>
      </c>
      <c r="E210" s="56" t="s">
        <v>51</v>
      </c>
      <c r="F210" s="55" t="s">
        <v>53</v>
      </c>
      <c r="G210" s="54" t="s">
        <v>27</v>
      </c>
      <c r="H210" s="54" t="s">
        <v>27</v>
      </c>
      <c r="I210" s="56">
        <v>6</v>
      </c>
      <c r="J210" s="56">
        <v>6</v>
      </c>
      <c r="K210" s="8"/>
      <c r="L210" s="8"/>
      <c r="M210" s="58">
        <v>91636.36</v>
      </c>
      <c r="N210" s="8"/>
      <c r="O210" s="8"/>
      <c r="P210" s="58">
        <v>91636.36</v>
      </c>
      <c r="Q210" s="83">
        <f t="shared" ref="Q210" si="200">J210/I210*100</f>
        <v>100</v>
      </c>
      <c r="R210" s="83">
        <f t="shared" ref="R210" si="201">P210/M210*100</f>
        <v>100</v>
      </c>
      <c r="S210" s="60">
        <v>60</v>
      </c>
      <c r="T210" s="60">
        <v>60</v>
      </c>
      <c r="U210" s="61" t="s">
        <v>219</v>
      </c>
      <c r="V210" s="63">
        <f t="shared" ref="V210" si="202">IFERROR((J210/I210)*100,0)</f>
        <v>100</v>
      </c>
      <c r="W210" s="63">
        <f t="shared" ref="W210" si="203">IFERROR((T210/S210)*100,0)</f>
        <v>100</v>
      </c>
      <c r="X210" s="63">
        <f t="shared" ref="X210" si="204">IFERROR(((N210+O210+P210)/(K210+L210+M210))*100,0)</f>
        <v>100</v>
      </c>
      <c r="Y210" s="39"/>
    </row>
    <row r="211" spans="1:25" s="3" customFormat="1" ht="12" customHeight="1" x14ac:dyDescent="0.2">
      <c r="A211" s="24"/>
      <c r="B211" s="24"/>
      <c r="C211" s="26"/>
      <c r="D211" s="21" t="s">
        <v>40</v>
      </c>
      <c r="E211" s="145" t="s">
        <v>71</v>
      </c>
      <c r="F211" s="146"/>
      <c r="G211" s="146"/>
      <c r="H211" s="146"/>
      <c r="I211" s="147"/>
      <c r="J211" s="25"/>
      <c r="K211" s="27">
        <v>0</v>
      </c>
      <c r="L211" s="27">
        <v>0</v>
      </c>
      <c r="M211" s="59">
        <f>SUM(M208:M210)</f>
        <v>91636.36</v>
      </c>
      <c r="N211" s="27">
        <v>0</v>
      </c>
      <c r="O211" s="27">
        <v>0</v>
      </c>
      <c r="P211" s="59">
        <f>SUM(P208:P210)</f>
        <v>91636.36</v>
      </c>
      <c r="Q211" s="28"/>
      <c r="R211" s="24"/>
      <c r="S211" s="40"/>
      <c r="T211" s="40"/>
      <c r="U211" s="24"/>
      <c r="V211" s="24"/>
      <c r="W211" s="24"/>
      <c r="X211" s="24"/>
      <c r="Y211" s="24"/>
    </row>
    <row r="212" spans="1:25" s="3" customFormat="1" ht="12" x14ac:dyDescent="0.2">
      <c r="A212" s="5"/>
      <c r="B212" s="5"/>
      <c r="C212" s="6"/>
      <c r="D212" s="6"/>
      <c r="E212" s="6"/>
      <c r="F212" s="7"/>
      <c r="G212" s="5"/>
      <c r="H212" s="7"/>
      <c r="I212" s="7"/>
      <c r="J212" s="7"/>
      <c r="K212" s="8"/>
      <c r="L212" s="8"/>
      <c r="M212" s="8"/>
      <c r="N212" s="8"/>
      <c r="O212" s="8"/>
      <c r="P212" s="8"/>
      <c r="Q212" s="9"/>
      <c r="R212" s="5"/>
      <c r="S212" s="37"/>
      <c r="T212" s="37"/>
      <c r="U212" s="5"/>
      <c r="V212" s="38"/>
      <c r="W212" s="38"/>
      <c r="X212" s="38"/>
      <c r="Y212" s="39"/>
    </row>
    <row r="213" spans="1:25" s="3" customFormat="1" ht="25.5" customHeight="1" x14ac:dyDescent="0.2">
      <c r="A213" s="68"/>
      <c r="B213" s="68"/>
      <c r="C213" s="47"/>
      <c r="D213" s="66" t="s">
        <v>220</v>
      </c>
      <c r="E213" s="66"/>
      <c r="F213" s="69"/>
      <c r="G213" s="68"/>
      <c r="H213" s="69"/>
      <c r="I213" s="69"/>
      <c r="J213" s="69"/>
      <c r="K213" s="70"/>
      <c r="L213" s="70"/>
      <c r="M213" s="71">
        <f>SUM(M211)</f>
        <v>91636.36</v>
      </c>
      <c r="N213" s="70"/>
      <c r="O213" s="70"/>
      <c r="P213" s="71">
        <f>SUM(P211)</f>
        <v>91636.36</v>
      </c>
      <c r="Q213" s="72"/>
      <c r="R213" s="68"/>
      <c r="S213" s="73"/>
      <c r="T213" s="73"/>
      <c r="U213" s="68"/>
      <c r="V213" s="68"/>
      <c r="W213" s="68"/>
      <c r="X213" s="68"/>
      <c r="Y213" s="68"/>
    </row>
    <row r="214" spans="1:25" s="3" customFormat="1" ht="12" x14ac:dyDescent="0.2">
      <c r="A214" s="5"/>
      <c r="B214" s="5"/>
      <c r="C214" s="6"/>
      <c r="D214" s="6"/>
      <c r="E214" s="6"/>
      <c r="F214" s="7"/>
      <c r="G214" s="5"/>
      <c r="H214" s="7"/>
      <c r="I214" s="7"/>
      <c r="J214" s="7"/>
      <c r="K214" s="8"/>
      <c r="L214" s="8"/>
      <c r="M214" s="8"/>
      <c r="N214" s="8"/>
      <c r="O214" s="8"/>
      <c r="P214" s="8"/>
      <c r="Q214" s="9"/>
      <c r="R214" s="5"/>
      <c r="S214" s="37"/>
      <c r="T214" s="37"/>
      <c r="U214" s="5"/>
      <c r="V214" s="38"/>
      <c r="W214" s="38"/>
      <c r="X214" s="38"/>
      <c r="Y214" s="39"/>
    </row>
    <row r="215" spans="1:25" s="3" customFormat="1" ht="24.75" customHeight="1" x14ac:dyDescent="0.2">
      <c r="A215" s="5"/>
      <c r="B215" s="5"/>
      <c r="C215" s="6"/>
      <c r="D215" s="90" t="s">
        <v>221</v>
      </c>
      <c r="E215" s="6"/>
      <c r="F215" s="7"/>
      <c r="G215" s="5"/>
      <c r="H215" s="7"/>
      <c r="I215" s="7"/>
      <c r="J215" s="7"/>
      <c r="K215" s="8"/>
      <c r="L215" s="8"/>
      <c r="M215" s="8"/>
      <c r="N215" s="8"/>
      <c r="O215" s="8"/>
      <c r="P215" s="8"/>
      <c r="Q215" s="9"/>
      <c r="R215" s="5"/>
      <c r="S215" s="37"/>
      <c r="T215" s="37"/>
      <c r="U215" s="5"/>
      <c r="V215" s="38"/>
      <c r="W215" s="38"/>
      <c r="X215" s="38"/>
      <c r="Y215" s="39"/>
    </row>
    <row r="216" spans="1:25" s="3" customFormat="1" ht="25.5" x14ac:dyDescent="0.2">
      <c r="A216" s="5">
        <v>103</v>
      </c>
      <c r="B216" s="5"/>
      <c r="C216" s="6"/>
      <c r="D216" s="48" t="s">
        <v>75</v>
      </c>
      <c r="E216" s="56" t="s">
        <v>69</v>
      </c>
      <c r="F216" s="55" t="s">
        <v>52</v>
      </c>
      <c r="G216" s="54" t="s">
        <v>27</v>
      </c>
      <c r="H216" s="54" t="s">
        <v>27</v>
      </c>
      <c r="I216" s="56">
        <v>1500</v>
      </c>
      <c r="J216" s="56">
        <v>1500</v>
      </c>
      <c r="K216" s="8"/>
      <c r="L216" s="8"/>
      <c r="M216" s="58">
        <v>1550000</v>
      </c>
      <c r="N216" s="8"/>
      <c r="O216" s="8"/>
      <c r="P216" s="58">
        <v>1550000</v>
      </c>
      <c r="Q216" s="83">
        <f t="shared" ref="Q216:Q220" si="205">J216/I216*100</f>
        <v>100</v>
      </c>
      <c r="R216" s="83">
        <f t="shared" ref="R216:R220" si="206">P216/M216*100</f>
        <v>100</v>
      </c>
      <c r="S216" s="60">
        <v>240</v>
      </c>
      <c r="T216" s="60">
        <v>240</v>
      </c>
      <c r="U216" s="61" t="s">
        <v>149</v>
      </c>
      <c r="V216" s="63">
        <f>IFERROR((J216/I216)*100,0)</f>
        <v>100</v>
      </c>
      <c r="W216" s="63">
        <f t="shared" ref="W216:W220" si="207">IFERROR((T216/S216)*100,0)</f>
        <v>100</v>
      </c>
      <c r="X216" s="63">
        <f>IFERROR(((N216+O216+P216)/(K216+L216+M216))*100,0)</f>
        <v>100</v>
      </c>
      <c r="Y216" s="39"/>
    </row>
    <row r="217" spans="1:25" s="3" customFormat="1" ht="25.5" x14ac:dyDescent="0.2">
      <c r="A217" s="5">
        <v>104</v>
      </c>
      <c r="B217" s="5"/>
      <c r="C217" s="6"/>
      <c r="D217" s="49" t="s">
        <v>76</v>
      </c>
      <c r="E217" s="52" t="s">
        <v>67</v>
      </c>
      <c r="F217" s="55" t="s">
        <v>52</v>
      </c>
      <c r="G217" s="54" t="s">
        <v>27</v>
      </c>
      <c r="H217" s="54" t="s">
        <v>27</v>
      </c>
      <c r="I217" s="57">
        <v>3</v>
      </c>
      <c r="J217" s="57">
        <v>3</v>
      </c>
      <c r="K217" s="8"/>
      <c r="L217" s="8"/>
      <c r="M217" s="58">
        <v>350000</v>
      </c>
      <c r="N217" s="8"/>
      <c r="O217" s="8"/>
      <c r="P217" s="58">
        <v>350000</v>
      </c>
      <c r="Q217" s="83">
        <f t="shared" si="205"/>
        <v>100</v>
      </c>
      <c r="R217" s="83">
        <f t="shared" si="206"/>
        <v>100</v>
      </c>
      <c r="S217" s="60">
        <v>160</v>
      </c>
      <c r="T217" s="60">
        <v>160</v>
      </c>
      <c r="U217" s="61" t="s">
        <v>149</v>
      </c>
      <c r="V217" s="63">
        <f t="shared" ref="V217:V220" si="208">IFERROR((J217/I217)*100,0)</f>
        <v>100</v>
      </c>
      <c r="W217" s="63">
        <f t="shared" si="207"/>
        <v>100</v>
      </c>
      <c r="X217" s="63">
        <f t="shared" ref="X217:X220" si="209">IFERROR(((N217+O217+P217)/(K217+L217+M217))*100,0)</f>
        <v>100</v>
      </c>
      <c r="Y217" s="39"/>
    </row>
    <row r="218" spans="1:25" s="3" customFormat="1" ht="25.5" x14ac:dyDescent="0.2">
      <c r="A218" s="5">
        <v>105</v>
      </c>
      <c r="B218" s="5"/>
      <c r="C218" s="6"/>
      <c r="D218" s="48" t="s">
        <v>77</v>
      </c>
      <c r="E218" s="56" t="s">
        <v>80</v>
      </c>
      <c r="F218" s="55" t="s">
        <v>52</v>
      </c>
      <c r="G218" s="54" t="s">
        <v>27</v>
      </c>
      <c r="H218" s="54" t="s">
        <v>27</v>
      </c>
      <c r="I218" s="56">
        <v>60</v>
      </c>
      <c r="J218" s="56">
        <v>60</v>
      </c>
      <c r="K218" s="8"/>
      <c r="L218" s="8"/>
      <c r="M218" s="58">
        <v>10028039.630000001</v>
      </c>
      <c r="N218" s="8"/>
      <c r="O218" s="8"/>
      <c r="P218" s="58">
        <v>10028039.630000001</v>
      </c>
      <c r="Q218" s="83">
        <f t="shared" si="205"/>
        <v>100</v>
      </c>
      <c r="R218" s="83">
        <f t="shared" si="206"/>
        <v>100</v>
      </c>
      <c r="S218" s="60">
        <v>240</v>
      </c>
      <c r="T218" s="60">
        <v>240</v>
      </c>
      <c r="U218" s="61" t="s">
        <v>149</v>
      </c>
      <c r="V218" s="63">
        <f t="shared" si="208"/>
        <v>100</v>
      </c>
      <c r="W218" s="63">
        <f t="shared" si="207"/>
        <v>100</v>
      </c>
      <c r="X218" s="63">
        <f t="shared" si="209"/>
        <v>100</v>
      </c>
      <c r="Y218" s="39"/>
    </row>
    <row r="219" spans="1:25" s="3" customFormat="1" ht="25.5" x14ac:dyDescent="0.2">
      <c r="A219" s="5">
        <v>106</v>
      </c>
      <c r="B219" s="5"/>
      <c r="C219" s="6"/>
      <c r="D219" s="48" t="s">
        <v>78</v>
      </c>
      <c r="E219" s="50" t="s">
        <v>81</v>
      </c>
      <c r="F219" s="55" t="s">
        <v>52</v>
      </c>
      <c r="G219" s="54" t="s">
        <v>27</v>
      </c>
      <c r="H219" s="54" t="s">
        <v>27</v>
      </c>
      <c r="I219" s="56">
        <v>3</v>
      </c>
      <c r="J219" s="56">
        <v>3</v>
      </c>
      <c r="K219" s="8"/>
      <c r="L219" s="8"/>
      <c r="M219" s="58">
        <v>155235.78</v>
      </c>
      <c r="N219" s="8"/>
      <c r="O219" s="8"/>
      <c r="P219" s="58">
        <v>155235.78</v>
      </c>
      <c r="Q219" s="83">
        <f t="shared" si="205"/>
        <v>100</v>
      </c>
      <c r="R219" s="83">
        <f t="shared" si="206"/>
        <v>100</v>
      </c>
      <c r="S219" s="60">
        <v>70</v>
      </c>
      <c r="T219" s="60">
        <v>70</v>
      </c>
      <c r="U219" s="61" t="s">
        <v>149</v>
      </c>
      <c r="V219" s="63">
        <f t="shared" si="208"/>
        <v>100</v>
      </c>
      <c r="W219" s="63">
        <f t="shared" si="207"/>
        <v>100</v>
      </c>
      <c r="X219" s="63">
        <f t="shared" si="209"/>
        <v>100</v>
      </c>
      <c r="Y219" s="39"/>
    </row>
    <row r="220" spans="1:25" s="3" customFormat="1" ht="25.5" x14ac:dyDescent="0.2">
      <c r="A220" s="5">
        <v>107</v>
      </c>
      <c r="B220" s="5"/>
      <c r="C220" s="6"/>
      <c r="D220" s="48" t="s">
        <v>79</v>
      </c>
      <c r="E220" s="51" t="s">
        <v>82</v>
      </c>
      <c r="F220" s="55" t="s">
        <v>52</v>
      </c>
      <c r="G220" s="54" t="s">
        <v>27</v>
      </c>
      <c r="H220" s="54" t="s">
        <v>27</v>
      </c>
      <c r="I220" s="55">
        <v>28</v>
      </c>
      <c r="J220" s="55">
        <v>28</v>
      </c>
      <c r="K220" s="8"/>
      <c r="L220" s="8"/>
      <c r="M220" s="58">
        <v>223390.7</v>
      </c>
      <c r="N220" s="8"/>
      <c r="O220" s="8"/>
      <c r="P220" s="58">
        <v>223390.7</v>
      </c>
      <c r="Q220" s="83">
        <f t="shared" si="205"/>
        <v>100</v>
      </c>
      <c r="R220" s="83">
        <f t="shared" si="206"/>
        <v>100</v>
      </c>
      <c r="S220" s="60">
        <v>240</v>
      </c>
      <c r="T220" s="60">
        <v>240</v>
      </c>
      <c r="U220" s="61" t="s">
        <v>149</v>
      </c>
      <c r="V220" s="63">
        <f t="shared" si="208"/>
        <v>100</v>
      </c>
      <c r="W220" s="63">
        <f t="shared" si="207"/>
        <v>100</v>
      </c>
      <c r="X220" s="63">
        <f t="shared" si="209"/>
        <v>100</v>
      </c>
      <c r="Y220" s="39"/>
    </row>
    <row r="221" spans="1:25" s="3" customFormat="1" ht="12" customHeight="1" x14ac:dyDescent="0.2">
      <c r="A221" s="24"/>
      <c r="B221" s="24"/>
      <c r="C221" s="26"/>
      <c r="D221" s="21" t="s">
        <v>40</v>
      </c>
      <c r="E221" s="145" t="s">
        <v>71</v>
      </c>
      <c r="F221" s="146"/>
      <c r="G221" s="146"/>
      <c r="H221" s="146"/>
      <c r="I221" s="147"/>
      <c r="J221" s="25"/>
      <c r="K221" s="27">
        <v>0</v>
      </c>
      <c r="L221" s="27">
        <v>0</v>
      </c>
      <c r="M221" s="59">
        <f>SUM(M216:M220)</f>
        <v>12306666.109999999</v>
      </c>
      <c r="N221" s="27">
        <v>0</v>
      </c>
      <c r="O221" s="27">
        <v>0</v>
      </c>
      <c r="P221" s="59">
        <f>SUM(P216:P220)</f>
        <v>12306666.109999999</v>
      </c>
      <c r="Q221" s="28"/>
      <c r="R221" s="24"/>
      <c r="S221" s="40"/>
      <c r="T221" s="40"/>
      <c r="U221" s="24"/>
      <c r="V221" s="24"/>
      <c r="W221" s="24"/>
      <c r="X221" s="24"/>
      <c r="Y221" s="24"/>
    </row>
    <row r="222" spans="1:25" s="3" customFormat="1" ht="25.5" x14ac:dyDescent="0.2">
      <c r="A222" s="5">
        <v>108</v>
      </c>
      <c r="B222" s="5"/>
      <c r="C222" s="6"/>
      <c r="D222" s="48" t="s">
        <v>77</v>
      </c>
      <c r="E222" s="56" t="s">
        <v>80</v>
      </c>
      <c r="F222" s="55" t="s">
        <v>52</v>
      </c>
      <c r="G222" s="54" t="s">
        <v>27</v>
      </c>
      <c r="H222" s="54" t="s">
        <v>27</v>
      </c>
      <c r="I222" s="55">
        <v>2</v>
      </c>
      <c r="J222" s="55">
        <v>2</v>
      </c>
      <c r="K222" s="8"/>
      <c r="L222" s="8"/>
      <c r="M222" s="58">
        <v>286809.84000000003</v>
      </c>
      <c r="N222" s="8"/>
      <c r="O222" s="8"/>
      <c r="P222" s="58">
        <v>286809.84000000003</v>
      </c>
      <c r="Q222" s="83">
        <f t="shared" ref="Q222" si="210">J222/I222*100</f>
        <v>100</v>
      </c>
      <c r="R222" s="83">
        <f t="shared" ref="R222" si="211">P222/M222*100</f>
        <v>100</v>
      </c>
      <c r="S222" s="60">
        <v>20</v>
      </c>
      <c r="T222" s="60">
        <v>20</v>
      </c>
      <c r="U222" s="61" t="s">
        <v>149</v>
      </c>
      <c r="V222" s="63">
        <f t="shared" ref="V222" si="212">IFERROR((J222/I222)*100,0)</f>
        <v>100</v>
      </c>
      <c r="W222" s="63">
        <f>IFERROR((T222/S222)*100,0)</f>
        <v>100</v>
      </c>
      <c r="X222" s="63">
        <f t="shared" ref="X222" si="213">IFERROR(((N222+O222+P222)/(K222+L222+M222))*100,0)</f>
        <v>100</v>
      </c>
      <c r="Y222" s="39"/>
    </row>
    <row r="223" spans="1:25" s="3" customFormat="1" ht="12" customHeight="1" x14ac:dyDescent="0.2">
      <c r="A223" s="24"/>
      <c r="B223" s="24"/>
      <c r="C223" s="26"/>
      <c r="D223" s="21" t="s">
        <v>40</v>
      </c>
      <c r="E223" s="145" t="s">
        <v>83</v>
      </c>
      <c r="F223" s="146"/>
      <c r="G223" s="146"/>
      <c r="H223" s="146"/>
      <c r="I223" s="147"/>
      <c r="J223" s="25"/>
      <c r="K223" s="27">
        <v>0</v>
      </c>
      <c r="L223" s="27">
        <v>0</v>
      </c>
      <c r="M223" s="59">
        <f>SUM(M222)</f>
        <v>286809.84000000003</v>
      </c>
      <c r="N223" s="27">
        <v>0</v>
      </c>
      <c r="O223" s="27">
        <v>0</v>
      </c>
      <c r="P223" s="59">
        <f>SUM(P222)</f>
        <v>286809.84000000003</v>
      </c>
      <c r="Q223" s="28"/>
      <c r="R223" s="24"/>
      <c r="S223" s="40"/>
      <c r="T223" s="40"/>
      <c r="U223" s="24"/>
      <c r="V223" s="24"/>
      <c r="W223" s="24"/>
      <c r="X223" s="24"/>
      <c r="Y223" s="24"/>
    </row>
    <row r="224" spans="1:25" s="3" customFormat="1" ht="12" x14ac:dyDescent="0.2">
      <c r="A224" s="5"/>
      <c r="B224" s="5"/>
      <c r="C224" s="6"/>
      <c r="D224" s="6"/>
      <c r="E224" s="6"/>
      <c r="F224" s="7"/>
      <c r="G224" s="5"/>
      <c r="H224" s="7"/>
      <c r="I224" s="7"/>
      <c r="J224" s="7"/>
      <c r="K224" s="8"/>
      <c r="L224" s="8"/>
      <c r="M224" s="8"/>
      <c r="N224" s="8"/>
      <c r="O224" s="8"/>
      <c r="P224" s="8"/>
      <c r="Q224" s="9"/>
      <c r="R224" s="5"/>
      <c r="S224" s="37"/>
      <c r="T224" s="37"/>
      <c r="U224" s="5"/>
      <c r="V224" s="38"/>
      <c r="W224" s="38"/>
      <c r="X224" s="38"/>
      <c r="Y224" s="39"/>
    </row>
    <row r="225" spans="1:25" s="3" customFormat="1" ht="24" x14ac:dyDescent="0.2">
      <c r="A225" s="68"/>
      <c r="B225" s="68"/>
      <c r="C225" s="47"/>
      <c r="D225" s="66" t="s">
        <v>223</v>
      </c>
      <c r="E225" s="66"/>
      <c r="F225" s="69"/>
      <c r="G225" s="68"/>
      <c r="H225" s="69"/>
      <c r="I225" s="69"/>
      <c r="J225" s="69"/>
      <c r="K225" s="70"/>
      <c r="L225" s="70"/>
      <c r="M225" s="71">
        <f>M223+M221</f>
        <v>12593475.949999999</v>
      </c>
      <c r="N225" s="70"/>
      <c r="O225" s="70"/>
      <c r="P225" s="71">
        <f>P223+P221</f>
        <v>12593475.949999999</v>
      </c>
      <c r="Q225" s="72"/>
      <c r="R225" s="68"/>
      <c r="S225" s="73"/>
      <c r="T225" s="73"/>
      <c r="U225" s="68"/>
      <c r="V225" s="68"/>
      <c r="W225" s="68"/>
      <c r="X225" s="68"/>
      <c r="Y225" s="68"/>
    </row>
    <row r="226" spans="1:25" s="3" customFormat="1" ht="12" x14ac:dyDescent="0.2">
      <c r="A226" s="5"/>
      <c r="B226" s="5"/>
      <c r="C226" s="6"/>
      <c r="D226" s="6"/>
      <c r="E226" s="6"/>
      <c r="F226" s="7"/>
      <c r="G226" s="5"/>
      <c r="H226" s="7"/>
      <c r="I226" s="7"/>
      <c r="J226" s="7"/>
      <c r="K226" s="8"/>
      <c r="L226" s="8"/>
      <c r="M226" s="8"/>
      <c r="N226" s="8"/>
      <c r="O226" s="8"/>
      <c r="P226" s="8"/>
      <c r="Q226" s="9"/>
      <c r="R226" s="5"/>
      <c r="S226" s="37"/>
      <c r="T226" s="37"/>
      <c r="U226" s="5"/>
      <c r="V226" s="38"/>
      <c r="W226" s="38"/>
      <c r="X226" s="38"/>
      <c r="Y226" s="39"/>
    </row>
    <row r="227" spans="1:25" s="3" customFormat="1" ht="24.75" customHeight="1" x14ac:dyDescent="0.2">
      <c r="A227" s="5"/>
      <c r="B227" s="5"/>
      <c r="C227" s="6"/>
      <c r="D227" s="90" t="s">
        <v>222</v>
      </c>
      <c r="E227" s="6"/>
      <c r="F227" s="7"/>
      <c r="G227" s="5"/>
      <c r="H227" s="7"/>
      <c r="I227" s="7"/>
      <c r="J227" s="7"/>
      <c r="K227" s="8"/>
      <c r="L227" s="8"/>
      <c r="M227" s="8"/>
      <c r="N227" s="8"/>
      <c r="O227" s="8"/>
      <c r="P227" s="8"/>
      <c r="Q227" s="9"/>
      <c r="R227" s="5"/>
      <c r="S227" s="37"/>
      <c r="T227" s="37"/>
      <c r="U227" s="5"/>
      <c r="V227" s="38"/>
      <c r="W227" s="38"/>
      <c r="X227" s="38"/>
      <c r="Y227" s="39"/>
    </row>
    <row r="228" spans="1:25" s="3" customFormat="1" ht="25.5" x14ac:dyDescent="0.2">
      <c r="A228" s="5">
        <v>109</v>
      </c>
      <c r="B228" s="5"/>
      <c r="C228" s="6"/>
      <c r="D228" s="48" t="s">
        <v>224</v>
      </c>
      <c r="E228" s="56" t="s">
        <v>51</v>
      </c>
      <c r="F228" s="55" t="s">
        <v>53</v>
      </c>
      <c r="G228" s="54" t="s">
        <v>27</v>
      </c>
      <c r="H228" s="54" t="s">
        <v>27</v>
      </c>
      <c r="I228" s="56">
        <v>20</v>
      </c>
      <c r="J228" s="56">
        <v>20</v>
      </c>
      <c r="K228" s="8"/>
      <c r="L228" s="8"/>
      <c r="M228" s="58">
        <v>397567.65</v>
      </c>
      <c r="N228" s="8"/>
      <c r="O228" s="8"/>
      <c r="P228" s="58">
        <v>397567.65</v>
      </c>
      <c r="Q228" s="83">
        <f t="shared" ref="Q228:Q229" si="214">J228/I228*100</f>
        <v>100</v>
      </c>
      <c r="R228" s="83">
        <f t="shared" ref="R228:R229" si="215">P228/M228*100</f>
        <v>100</v>
      </c>
      <c r="S228" s="60">
        <v>120</v>
      </c>
      <c r="T228" s="60">
        <v>120</v>
      </c>
      <c r="U228" s="61" t="s">
        <v>226</v>
      </c>
      <c r="V228" s="63">
        <f t="shared" ref="V228:V229" si="216">IFERROR((J228/I228)*100,0)</f>
        <v>100</v>
      </c>
      <c r="W228" s="63">
        <f t="shared" ref="W228:W229" si="217">IFERROR((T228/S228)*100,0)</f>
        <v>100</v>
      </c>
      <c r="X228" s="63">
        <f t="shared" ref="X228:X229" si="218">IFERROR(((N228+O228+P228)/(K228+L228+M228))*100,0)</f>
        <v>100</v>
      </c>
      <c r="Y228" s="39"/>
    </row>
    <row r="229" spans="1:25" s="3" customFormat="1" ht="25.5" x14ac:dyDescent="0.2">
      <c r="A229" s="5">
        <v>110</v>
      </c>
      <c r="B229" s="5"/>
      <c r="C229" s="6"/>
      <c r="D229" s="49" t="s">
        <v>225</v>
      </c>
      <c r="E229" s="56" t="s">
        <v>107</v>
      </c>
      <c r="F229" s="55" t="s">
        <v>53</v>
      </c>
      <c r="G229" s="54" t="s">
        <v>27</v>
      </c>
      <c r="H229" s="54" t="s">
        <v>27</v>
      </c>
      <c r="I229" s="56">
        <v>20</v>
      </c>
      <c r="J229" s="56">
        <v>20</v>
      </c>
      <c r="K229" s="8"/>
      <c r="L229" s="8"/>
      <c r="M229" s="58">
        <v>113799.18</v>
      </c>
      <c r="N229" s="8"/>
      <c r="O229" s="8"/>
      <c r="P229" s="58">
        <v>113799.18</v>
      </c>
      <c r="Q229" s="83">
        <f t="shared" si="214"/>
        <v>100</v>
      </c>
      <c r="R229" s="83">
        <f t="shared" si="215"/>
        <v>100</v>
      </c>
      <c r="S229" s="60">
        <v>60</v>
      </c>
      <c r="T229" s="60">
        <v>60</v>
      </c>
      <c r="U229" s="61" t="s">
        <v>227</v>
      </c>
      <c r="V229" s="63">
        <f t="shared" si="216"/>
        <v>100</v>
      </c>
      <c r="W229" s="63">
        <f t="shared" si="217"/>
        <v>100</v>
      </c>
      <c r="X229" s="63">
        <f t="shared" si="218"/>
        <v>100</v>
      </c>
      <c r="Y229" s="39"/>
    </row>
    <row r="230" spans="1:25" s="3" customFormat="1" ht="12" customHeight="1" x14ac:dyDescent="0.2">
      <c r="A230" s="24"/>
      <c r="B230" s="24"/>
      <c r="C230" s="26"/>
      <c r="D230" s="21" t="s">
        <v>40</v>
      </c>
      <c r="E230" s="145" t="s">
        <v>71</v>
      </c>
      <c r="F230" s="146"/>
      <c r="G230" s="146"/>
      <c r="H230" s="146"/>
      <c r="I230" s="147"/>
      <c r="J230" s="25"/>
      <c r="K230" s="27">
        <v>0</v>
      </c>
      <c r="L230" s="27">
        <v>0</v>
      </c>
      <c r="M230" s="59">
        <f>SUM(M227:M229)</f>
        <v>511366.83</v>
      </c>
      <c r="N230" s="27">
        <v>0</v>
      </c>
      <c r="O230" s="27">
        <v>0</v>
      </c>
      <c r="P230" s="59">
        <f>SUM(P228:P229)</f>
        <v>511366.83</v>
      </c>
      <c r="Q230" s="28"/>
      <c r="R230" s="24"/>
      <c r="S230" s="40"/>
      <c r="T230" s="40"/>
      <c r="U230" s="24"/>
      <c r="V230" s="24"/>
      <c r="W230" s="24"/>
      <c r="X230" s="24"/>
      <c r="Y230" s="24"/>
    </row>
    <row r="231" spans="1:25" s="3" customFormat="1" ht="12" x14ac:dyDescent="0.2">
      <c r="A231" s="5"/>
      <c r="B231" s="5"/>
      <c r="C231" s="6"/>
      <c r="D231" s="6"/>
      <c r="E231" s="6"/>
      <c r="F231" s="7"/>
      <c r="G231" s="5"/>
      <c r="H231" s="7"/>
      <c r="I231" s="7"/>
      <c r="J231" s="7"/>
      <c r="K231" s="8"/>
      <c r="L231" s="8"/>
      <c r="M231" s="8"/>
      <c r="N231" s="8"/>
      <c r="O231" s="8"/>
      <c r="P231" s="8"/>
      <c r="Q231" s="9"/>
      <c r="R231" s="5"/>
      <c r="S231" s="37"/>
      <c r="T231" s="37"/>
      <c r="U231" s="5"/>
      <c r="V231" s="38"/>
      <c r="W231" s="38"/>
      <c r="X231" s="38"/>
      <c r="Y231" s="39"/>
    </row>
    <row r="232" spans="1:25" s="3" customFormat="1" ht="25.5" customHeight="1" x14ac:dyDescent="0.2">
      <c r="A232" s="68"/>
      <c r="B232" s="68"/>
      <c r="C232" s="47"/>
      <c r="D232" s="66" t="s">
        <v>228</v>
      </c>
      <c r="E232" s="66"/>
      <c r="F232" s="69"/>
      <c r="G232" s="68"/>
      <c r="H232" s="69"/>
      <c r="I232" s="69"/>
      <c r="J232" s="69"/>
      <c r="K232" s="70"/>
      <c r="L232" s="70"/>
      <c r="M232" s="71">
        <f>SUM(M230)</f>
        <v>511366.83</v>
      </c>
      <c r="N232" s="70"/>
      <c r="O232" s="70"/>
      <c r="P232" s="71">
        <f>SUM(P230)</f>
        <v>511366.83</v>
      </c>
      <c r="Q232" s="72"/>
      <c r="R232" s="68"/>
      <c r="S232" s="73"/>
      <c r="T232" s="73"/>
      <c r="U232" s="68"/>
      <c r="V232" s="68"/>
      <c r="W232" s="68"/>
      <c r="X232" s="68"/>
      <c r="Y232" s="68"/>
    </row>
    <row r="233" spans="1:25" s="3" customFormat="1" ht="12" x14ac:dyDescent="0.2">
      <c r="A233" s="5"/>
      <c r="B233" s="5"/>
      <c r="C233" s="6"/>
      <c r="D233" s="6"/>
      <c r="E233" s="6"/>
      <c r="F233" s="7"/>
      <c r="G233" s="5"/>
      <c r="H233" s="7"/>
      <c r="I233" s="7"/>
      <c r="J233" s="7"/>
      <c r="K233" s="8"/>
      <c r="L233" s="8"/>
      <c r="M233" s="8"/>
      <c r="N233" s="8"/>
      <c r="O233" s="8"/>
      <c r="P233" s="8"/>
      <c r="Q233" s="9"/>
      <c r="R233" s="5"/>
      <c r="S233" s="37"/>
      <c r="T233" s="37"/>
      <c r="U233" s="5"/>
      <c r="V233" s="38"/>
      <c r="W233" s="38"/>
      <c r="X233" s="38"/>
      <c r="Y233" s="39"/>
    </row>
    <row r="234" spans="1:25" s="3" customFormat="1" ht="24.75" customHeight="1" x14ac:dyDescent="0.2">
      <c r="A234" s="5"/>
      <c r="B234" s="5"/>
      <c r="C234" s="6"/>
      <c r="D234" s="90" t="s">
        <v>229</v>
      </c>
      <c r="E234" s="6"/>
      <c r="F234" s="7"/>
      <c r="G234" s="5"/>
      <c r="H234" s="7"/>
      <c r="I234" s="7"/>
      <c r="J234" s="7"/>
      <c r="K234" s="8"/>
      <c r="L234" s="8"/>
      <c r="M234" s="8"/>
      <c r="N234" s="8"/>
      <c r="O234" s="8"/>
      <c r="P234" s="8"/>
      <c r="Q234" s="9"/>
      <c r="R234" s="5"/>
      <c r="S234" s="37"/>
      <c r="T234" s="37"/>
      <c r="U234" s="5"/>
      <c r="V234" s="38"/>
      <c r="W234" s="38"/>
      <c r="X234" s="38"/>
      <c r="Y234" s="39"/>
    </row>
    <row r="235" spans="1:25" s="3" customFormat="1" ht="25.5" x14ac:dyDescent="0.2">
      <c r="A235" s="5">
        <v>111</v>
      </c>
      <c r="B235" s="54" t="s">
        <v>57</v>
      </c>
      <c r="C235" s="55" t="s">
        <v>57</v>
      </c>
      <c r="D235" s="48" t="s">
        <v>312</v>
      </c>
      <c r="E235" s="56" t="s">
        <v>96</v>
      </c>
      <c r="F235" s="55" t="s">
        <v>156</v>
      </c>
      <c r="G235" s="54" t="s">
        <v>140</v>
      </c>
      <c r="H235" s="55" t="s">
        <v>98</v>
      </c>
      <c r="I235" s="56">
        <v>1</v>
      </c>
      <c r="J235" s="56">
        <v>1</v>
      </c>
      <c r="K235" s="8"/>
      <c r="L235" s="8"/>
      <c r="M235" s="58">
        <v>2068747.86</v>
      </c>
      <c r="N235" s="8"/>
      <c r="O235" s="8"/>
      <c r="P235" s="58">
        <v>2068747.86</v>
      </c>
      <c r="Q235" s="83">
        <f t="shared" ref="Q235:Q237" si="219">J235/I235*100</f>
        <v>100</v>
      </c>
      <c r="R235" s="83">
        <f t="shared" ref="R235:R237" si="220">P235/M235*100</f>
        <v>100</v>
      </c>
      <c r="S235" s="60">
        <v>58</v>
      </c>
      <c r="T235" s="60">
        <v>58</v>
      </c>
      <c r="U235" s="61" t="s">
        <v>319</v>
      </c>
      <c r="V235" s="63">
        <f t="shared" ref="V235:V237" si="221">IFERROR((J235/I235)*100,0)</f>
        <v>100</v>
      </c>
      <c r="W235" s="63">
        <f t="shared" ref="W235:W237" si="222">IFERROR((T235/S235)*100,0)</f>
        <v>100</v>
      </c>
      <c r="X235" s="63">
        <f t="shared" ref="X235:X237" si="223">IFERROR(((N235+O235+P235)/(K235+L235+M235))*100,0)</f>
        <v>100</v>
      </c>
      <c r="Y235" s="39"/>
    </row>
    <row r="236" spans="1:25" s="3" customFormat="1" ht="38.25" x14ac:dyDescent="0.2">
      <c r="A236" s="5">
        <v>112</v>
      </c>
      <c r="B236" s="54" t="s">
        <v>57</v>
      </c>
      <c r="C236" s="55" t="s">
        <v>57</v>
      </c>
      <c r="D236" s="48" t="s">
        <v>313</v>
      </c>
      <c r="E236" s="56" t="s">
        <v>96</v>
      </c>
      <c r="F236" s="55" t="s">
        <v>136</v>
      </c>
      <c r="G236" s="54" t="s">
        <v>140</v>
      </c>
      <c r="H236" s="55" t="s">
        <v>98</v>
      </c>
      <c r="I236" s="56">
        <v>1</v>
      </c>
      <c r="J236" s="56">
        <v>1</v>
      </c>
      <c r="K236" s="8"/>
      <c r="L236" s="8"/>
      <c r="M236" s="58">
        <v>2065975.24</v>
      </c>
      <c r="N236" s="8"/>
      <c r="O236" s="8"/>
      <c r="P236" s="58">
        <v>2065975.24</v>
      </c>
      <c r="Q236" s="83">
        <f t="shared" si="219"/>
        <v>100</v>
      </c>
      <c r="R236" s="83">
        <f t="shared" si="220"/>
        <v>100</v>
      </c>
      <c r="S236" s="60">
        <v>60</v>
      </c>
      <c r="T236" s="60">
        <v>60</v>
      </c>
      <c r="U236" s="61" t="s">
        <v>244</v>
      </c>
      <c r="V236" s="63">
        <f t="shared" si="221"/>
        <v>100</v>
      </c>
      <c r="W236" s="63">
        <f t="shared" si="222"/>
        <v>100</v>
      </c>
      <c r="X236" s="63">
        <f t="shared" si="223"/>
        <v>100</v>
      </c>
      <c r="Y236" s="39"/>
    </row>
    <row r="237" spans="1:25" s="3" customFormat="1" ht="38.25" x14ac:dyDescent="0.2">
      <c r="A237" s="5">
        <v>113</v>
      </c>
      <c r="B237" s="54" t="s">
        <v>57</v>
      </c>
      <c r="C237" s="55" t="s">
        <v>57</v>
      </c>
      <c r="D237" s="48" t="s">
        <v>314</v>
      </c>
      <c r="E237" s="56" t="s">
        <v>96</v>
      </c>
      <c r="F237" s="55" t="s">
        <v>136</v>
      </c>
      <c r="G237" s="54" t="s">
        <v>140</v>
      </c>
      <c r="H237" s="55" t="s">
        <v>98</v>
      </c>
      <c r="I237" s="56">
        <v>1</v>
      </c>
      <c r="J237" s="56">
        <v>1</v>
      </c>
      <c r="K237" s="8"/>
      <c r="L237" s="8"/>
      <c r="M237" s="58">
        <v>2072850.46</v>
      </c>
      <c r="N237" s="8"/>
      <c r="O237" s="8"/>
      <c r="P237" s="58">
        <v>2072850.46</v>
      </c>
      <c r="Q237" s="83">
        <f t="shared" si="219"/>
        <v>100</v>
      </c>
      <c r="R237" s="83">
        <f t="shared" si="220"/>
        <v>100</v>
      </c>
      <c r="S237" s="60">
        <v>60</v>
      </c>
      <c r="T237" s="60">
        <v>60</v>
      </c>
      <c r="U237" s="61" t="s">
        <v>207</v>
      </c>
      <c r="V237" s="63">
        <f t="shared" si="221"/>
        <v>100</v>
      </c>
      <c r="W237" s="63">
        <f t="shared" si="222"/>
        <v>100</v>
      </c>
      <c r="X237" s="63">
        <f t="shared" si="223"/>
        <v>100</v>
      </c>
      <c r="Y237" s="39"/>
    </row>
    <row r="238" spans="1:25" s="3" customFormat="1" ht="38.25" x14ac:dyDescent="0.2">
      <c r="A238" s="5">
        <v>114</v>
      </c>
      <c r="B238" s="54" t="s">
        <v>57</v>
      </c>
      <c r="C238" s="55" t="s">
        <v>57</v>
      </c>
      <c r="D238" s="48" t="s">
        <v>315</v>
      </c>
      <c r="E238" s="56" t="s">
        <v>96</v>
      </c>
      <c r="F238" s="55" t="s">
        <v>136</v>
      </c>
      <c r="G238" s="54" t="s">
        <v>140</v>
      </c>
      <c r="H238" s="55" t="s">
        <v>98</v>
      </c>
      <c r="I238" s="56">
        <v>1</v>
      </c>
      <c r="J238" s="56">
        <v>1</v>
      </c>
      <c r="K238" s="8"/>
      <c r="L238" s="8"/>
      <c r="M238" s="58">
        <v>2000000</v>
      </c>
      <c r="N238" s="8"/>
      <c r="O238" s="8"/>
      <c r="P238" s="58">
        <v>2000000</v>
      </c>
      <c r="Q238" s="83">
        <f t="shared" ref="Q238:Q240" si="224">J238/I238*100</f>
        <v>100</v>
      </c>
      <c r="R238" s="83">
        <f t="shared" ref="R238:R240" si="225">P238/M238*100</f>
        <v>100</v>
      </c>
      <c r="S238" s="60">
        <v>53</v>
      </c>
      <c r="T238" s="60">
        <v>53</v>
      </c>
      <c r="U238" s="61" t="s">
        <v>321</v>
      </c>
      <c r="V238" s="63">
        <f t="shared" ref="V238:V240" si="226">IFERROR((J238/I238)*100,0)</f>
        <v>100</v>
      </c>
      <c r="W238" s="63">
        <f t="shared" ref="W238:W240" si="227">IFERROR((T238/S238)*100,0)</f>
        <v>100</v>
      </c>
      <c r="X238" s="63">
        <f t="shared" ref="X238:X240" si="228">IFERROR(((N238+O238+P238)/(K238+L238+M238))*100,0)</f>
        <v>100</v>
      </c>
      <c r="Y238" s="39"/>
    </row>
    <row r="239" spans="1:25" s="3" customFormat="1" ht="38.25" x14ac:dyDescent="0.2">
      <c r="A239" s="5">
        <v>115</v>
      </c>
      <c r="B239" s="54" t="s">
        <v>57</v>
      </c>
      <c r="C239" s="55" t="s">
        <v>57</v>
      </c>
      <c r="D239" s="48" t="s">
        <v>316</v>
      </c>
      <c r="E239" s="56" t="s">
        <v>96</v>
      </c>
      <c r="F239" s="55" t="s">
        <v>297</v>
      </c>
      <c r="G239" s="54" t="s">
        <v>140</v>
      </c>
      <c r="H239" s="55" t="s">
        <v>98</v>
      </c>
      <c r="I239" s="56">
        <v>1</v>
      </c>
      <c r="J239" s="56">
        <v>1</v>
      </c>
      <c r="K239" s="8"/>
      <c r="L239" s="8"/>
      <c r="M239" s="58">
        <v>1961019.23</v>
      </c>
      <c r="N239" s="8"/>
      <c r="O239" s="8"/>
      <c r="P239" s="58">
        <v>1961019.23</v>
      </c>
      <c r="Q239" s="83">
        <f t="shared" si="224"/>
        <v>100</v>
      </c>
      <c r="R239" s="83">
        <f t="shared" si="225"/>
        <v>100</v>
      </c>
      <c r="S239" s="60">
        <v>53</v>
      </c>
      <c r="T239" s="60">
        <v>53</v>
      </c>
      <c r="U239" s="61" t="s">
        <v>322</v>
      </c>
      <c r="V239" s="63">
        <f t="shared" si="226"/>
        <v>100</v>
      </c>
      <c r="W239" s="63">
        <f t="shared" si="227"/>
        <v>100</v>
      </c>
      <c r="X239" s="63">
        <f t="shared" si="228"/>
        <v>100</v>
      </c>
      <c r="Y239" s="39"/>
    </row>
    <row r="240" spans="1:25" s="3" customFormat="1" ht="25.5" x14ac:dyDescent="0.2">
      <c r="A240" s="5">
        <v>116</v>
      </c>
      <c r="B240" s="54" t="s">
        <v>57</v>
      </c>
      <c r="C240" s="55" t="s">
        <v>57</v>
      </c>
      <c r="D240" s="48" t="s">
        <v>317</v>
      </c>
      <c r="E240" s="56" t="s">
        <v>96</v>
      </c>
      <c r="F240" s="55" t="s">
        <v>323</v>
      </c>
      <c r="G240" s="54" t="s">
        <v>97</v>
      </c>
      <c r="H240" s="55" t="s">
        <v>98</v>
      </c>
      <c r="I240" s="56">
        <v>1</v>
      </c>
      <c r="J240" s="56">
        <v>1</v>
      </c>
      <c r="K240" s="8"/>
      <c r="L240" s="8"/>
      <c r="M240" s="58">
        <v>999985.6</v>
      </c>
      <c r="N240" s="8"/>
      <c r="O240" s="8"/>
      <c r="P240" s="58">
        <v>999985.6</v>
      </c>
      <c r="Q240" s="83">
        <f t="shared" si="224"/>
        <v>100</v>
      </c>
      <c r="R240" s="83">
        <f t="shared" si="225"/>
        <v>100</v>
      </c>
      <c r="S240" s="60">
        <v>60</v>
      </c>
      <c r="T240" s="60">
        <v>60</v>
      </c>
      <c r="U240" s="61" t="s">
        <v>324</v>
      </c>
      <c r="V240" s="63">
        <f t="shared" si="226"/>
        <v>100</v>
      </c>
      <c r="W240" s="63">
        <f t="shared" si="227"/>
        <v>100</v>
      </c>
      <c r="X240" s="63">
        <f t="shared" si="228"/>
        <v>100</v>
      </c>
      <c r="Y240" s="39"/>
    </row>
    <row r="241" spans="1:25" s="3" customFormat="1" ht="25.5" x14ac:dyDescent="0.2">
      <c r="A241" s="5">
        <v>117</v>
      </c>
      <c r="B241" s="54" t="s">
        <v>57</v>
      </c>
      <c r="C241" s="55" t="s">
        <v>57</v>
      </c>
      <c r="D241" s="48" t="s">
        <v>318</v>
      </c>
      <c r="E241" s="55" t="s">
        <v>96</v>
      </c>
      <c r="F241" s="55" t="s">
        <v>325</v>
      </c>
      <c r="G241" s="54" t="s">
        <v>140</v>
      </c>
      <c r="H241" s="55" t="s">
        <v>98</v>
      </c>
      <c r="I241" s="55">
        <v>1</v>
      </c>
      <c r="J241" s="55">
        <v>1</v>
      </c>
      <c r="K241" s="8"/>
      <c r="L241" s="8"/>
      <c r="M241" s="106">
        <v>1824896.08</v>
      </c>
      <c r="N241" s="8"/>
      <c r="O241" s="8"/>
      <c r="P241" s="58">
        <v>1824896.08</v>
      </c>
      <c r="Q241" s="83">
        <f t="shared" ref="Q241" si="229">J241/I241*100</f>
        <v>100</v>
      </c>
      <c r="R241" s="83">
        <f t="shared" ref="R241" si="230">P241/M241*100</f>
        <v>100</v>
      </c>
      <c r="S241" s="60">
        <v>53</v>
      </c>
      <c r="T241" s="60">
        <v>53</v>
      </c>
      <c r="U241" s="61" t="s">
        <v>326</v>
      </c>
      <c r="V241" s="63">
        <f t="shared" ref="V241" si="231">IFERROR((J241/I241)*100,0)</f>
        <v>100</v>
      </c>
      <c r="W241" s="63">
        <f t="shared" ref="W241" si="232">IFERROR((T241/S241)*100,0)</f>
        <v>100</v>
      </c>
      <c r="X241" s="63">
        <f t="shared" ref="X241" si="233">IFERROR(((N241+O241+P241)/(K241+L241+M241))*100,0)</f>
        <v>100</v>
      </c>
      <c r="Y241" s="39"/>
    </row>
    <row r="242" spans="1:25" s="3" customFormat="1" ht="12" x14ac:dyDescent="0.2">
      <c r="A242" s="24"/>
      <c r="B242" s="24"/>
      <c r="C242" s="26"/>
      <c r="D242" s="21" t="s">
        <v>40</v>
      </c>
      <c r="E242" s="145" t="s">
        <v>189</v>
      </c>
      <c r="F242" s="146"/>
      <c r="G242" s="146"/>
      <c r="H242" s="146"/>
      <c r="I242" s="146"/>
      <c r="J242" s="147"/>
      <c r="K242" s="27">
        <v>0</v>
      </c>
      <c r="L242" s="27">
        <v>0</v>
      </c>
      <c r="M242" s="59">
        <f>SUM(M235:M241)</f>
        <v>12993474.470000001</v>
      </c>
      <c r="N242" s="27">
        <v>0</v>
      </c>
      <c r="O242" s="27">
        <v>0</v>
      </c>
      <c r="P242" s="59">
        <f>SUM(P235:P241)</f>
        <v>12993474.470000001</v>
      </c>
      <c r="Q242" s="28"/>
      <c r="R242" s="24"/>
      <c r="S242" s="40"/>
      <c r="T242" s="40"/>
      <c r="U242" s="24"/>
      <c r="V242" s="24"/>
      <c r="W242" s="24"/>
      <c r="X242" s="24"/>
      <c r="Y242" s="24"/>
    </row>
    <row r="243" spans="1:25" s="3" customFormat="1" ht="12" x14ac:dyDescent="0.2">
      <c r="A243" s="5"/>
      <c r="B243" s="5"/>
      <c r="C243" s="6"/>
      <c r="D243" s="6"/>
      <c r="E243" s="6"/>
      <c r="F243" s="7"/>
      <c r="G243" s="5"/>
      <c r="H243" s="7"/>
      <c r="I243" s="7"/>
      <c r="J243" s="7"/>
      <c r="K243" s="8"/>
      <c r="L243" s="8"/>
      <c r="M243" s="8"/>
      <c r="N243" s="8"/>
      <c r="O243" s="8"/>
      <c r="P243" s="8"/>
      <c r="Q243" s="9"/>
      <c r="R243" s="5"/>
      <c r="S243" s="37"/>
      <c r="T243" s="37"/>
      <c r="U243" s="5"/>
      <c r="V243" s="38"/>
      <c r="W243" s="38"/>
      <c r="X243" s="38"/>
      <c r="Y243" s="39"/>
    </row>
    <row r="244" spans="1:25" s="3" customFormat="1" ht="24" customHeight="1" x14ac:dyDescent="0.2">
      <c r="A244" s="68"/>
      <c r="B244" s="68"/>
      <c r="C244" s="47"/>
      <c r="D244" s="66" t="s">
        <v>232</v>
      </c>
      <c r="E244" s="66"/>
      <c r="F244" s="69"/>
      <c r="G244" s="68"/>
      <c r="H244" s="69"/>
      <c r="I244" s="69"/>
      <c r="J244" s="69"/>
      <c r="K244" s="70"/>
      <c r="L244" s="70"/>
      <c r="M244" s="71">
        <f>SUM(M242)</f>
        <v>12993474.470000001</v>
      </c>
      <c r="N244" s="70"/>
      <c r="O244" s="70"/>
      <c r="P244" s="71">
        <f>SUM(P242)</f>
        <v>12993474.470000001</v>
      </c>
      <c r="Q244" s="72"/>
      <c r="R244" s="68"/>
      <c r="S244" s="73"/>
      <c r="T244" s="73"/>
      <c r="U244" s="68"/>
      <c r="V244" s="68"/>
      <c r="W244" s="68"/>
      <c r="X244" s="68"/>
      <c r="Y244" s="68"/>
    </row>
    <row r="245" spans="1:25" s="3" customFormat="1" ht="12" x14ac:dyDescent="0.2">
      <c r="A245" s="5"/>
      <c r="B245" s="5"/>
      <c r="C245" s="6"/>
      <c r="D245" s="6"/>
      <c r="E245" s="6"/>
      <c r="F245" s="7"/>
      <c r="G245" s="5"/>
      <c r="H245" s="7"/>
      <c r="I245" s="7"/>
      <c r="J245" s="7"/>
      <c r="K245" s="8"/>
      <c r="L245" s="8"/>
      <c r="M245" s="8"/>
      <c r="N245" s="8"/>
      <c r="O245" s="8"/>
      <c r="P245" s="8"/>
      <c r="Q245" s="9"/>
      <c r="R245" s="5"/>
      <c r="S245" s="37"/>
      <c r="T245" s="37"/>
      <c r="U245" s="5"/>
      <c r="V245" s="38"/>
      <c r="W245" s="38"/>
      <c r="X245" s="38"/>
      <c r="Y245" s="39"/>
    </row>
    <row r="246" spans="1:25" s="3" customFormat="1" ht="24.75" customHeight="1" x14ac:dyDescent="0.2">
      <c r="A246" s="5"/>
      <c r="B246" s="5"/>
      <c r="C246" s="6"/>
      <c r="D246" s="90" t="s">
        <v>233</v>
      </c>
      <c r="E246" s="6"/>
      <c r="F246" s="7"/>
      <c r="G246" s="5"/>
      <c r="H246" s="7"/>
      <c r="I246" s="7"/>
      <c r="J246" s="7"/>
      <c r="K246" s="8"/>
      <c r="L246" s="8"/>
      <c r="M246" s="8"/>
      <c r="N246" s="8"/>
      <c r="O246" s="8"/>
      <c r="P246" s="8"/>
      <c r="Q246" s="9"/>
      <c r="R246" s="5"/>
      <c r="S246" s="37"/>
      <c r="T246" s="37"/>
      <c r="U246" s="5"/>
      <c r="V246" s="38"/>
      <c r="W246" s="38"/>
      <c r="X246" s="38"/>
      <c r="Y246" s="39"/>
    </row>
    <row r="247" spans="1:25" s="3" customFormat="1" ht="38.25" x14ac:dyDescent="0.2">
      <c r="A247" s="5">
        <v>118</v>
      </c>
      <c r="B247" s="5"/>
      <c r="C247" s="6"/>
      <c r="D247" s="48" t="s">
        <v>91</v>
      </c>
      <c r="E247" s="51" t="s">
        <v>67</v>
      </c>
      <c r="F247" s="55" t="s">
        <v>52</v>
      </c>
      <c r="G247" s="54" t="s">
        <v>27</v>
      </c>
      <c r="H247" s="54" t="s">
        <v>27</v>
      </c>
      <c r="I247" s="56">
        <v>1</v>
      </c>
      <c r="J247" s="56">
        <v>1</v>
      </c>
      <c r="K247" s="8"/>
      <c r="L247" s="8"/>
      <c r="M247" s="58">
        <v>74631.06</v>
      </c>
      <c r="N247" s="8"/>
      <c r="O247" s="8"/>
      <c r="P247" s="58">
        <v>74631.06</v>
      </c>
      <c r="Q247" s="83">
        <f t="shared" ref="Q247:Q249" si="234">J247/I247*100</f>
        <v>100</v>
      </c>
      <c r="R247" s="83">
        <f t="shared" ref="R247:R249" si="235">P247/M247*100</f>
        <v>100</v>
      </c>
      <c r="S247" s="60">
        <v>180</v>
      </c>
      <c r="T247" s="60">
        <v>180</v>
      </c>
      <c r="U247" s="61" t="s">
        <v>94</v>
      </c>
      <c r="V247" s="63">
        <f t="shared" ref="V247:V249" si="236">IFERROR((J247/I247)*100,0)</f>
        <v>100</v>
      </c>
      <c r="W247" s="63">
        <f t="shared" ref="W247:W249" si="237">IFERROR((T247/S247)*100,0)</f>
        <v>100</v>
      </c>
      <c r="X247" s="63">
        <f t="shared" ref="X247:X249" si="238">IFERROR(((N247+O247+P247)/(K247+L247+M247))*100,0)</f>
        <v>100</v>
      </c>
      <c r="Y247" s="39"/>
    </row>
    <row r="248" spans="1:25" s="3" customFormat="1" ht="25.5" x14ac:dyDescent="0.2">
      <c r="A248" s="5">
        <v>119</v>
      </c>
      <c r="B248" s="5"/>
      <c r="C248" s="6"/>
      <c r="D248" s="48" t="s">
        <v>92</v>
      </c>
      <c r="E248" s="50" t="s">
        <v>81</v>
      </c>
      <c r="F248" s="55" t="s">
        <v>52</v>
      </c>
      <c r="G248" s="54" t="s">
        <v>27</v>
      </c>
      <c r="H248" s="54" t="s">
        <v>27</v>
      </c>
      <c r="I248" s="56">
        <v>12</v>
      </c>
      <c r="J248" s="56">
        <v>12</v>
      </c>
      <c r="K248" s="8"/>
      <c r="L248" s="8"/>
      <c r="M248" s="58">
        <v>74631.08</v>
      </c>
      <c r="N248" s="8"/>
      <c r="O248" s="8"/>
      <c r="P248" s="58">
        <v>74631.08</v>
      </c>
      <c r="Q248" s="83">
        <f t="shared" si="234"/>
        <v>100</v>
      </c>
      <c r="R248" s="83">
        <f t="shared" si="235"/>
        <v>100</v>
      </c>
      <c r="S248" s="60">
        <v>240</v>
      </c>
      <c r="T248" s="60">
        <v>240</v>
      </c>
      <c r="U248" s="61" t="s">
        <v>95</v>
      </c>
      <c r="V248" s="63">
        <f t="shared" si="236"/>
        <v>100</v>
      </c>
      <c r="W248" s="63">
        <f t="shared" si="237"/>
        <v>100</v>
      </c>
      <c r="X248" s="63">
        <f t="shared" si="238"/>
        <v>100</v>
      </c>
      <c r="Y248" s="39"/>
    </row>
    <row r="249" spans="1:25" s="3" customFormat="1" ht="25.5" x14ac:dyDescent="0.2">
      <c r="A249" s="5">
        <v>120</v>
      </c>
      <c r="B249" s="5"/>
      <c r="C249" s="6"/>
      <c r="D249" s="49" t="s">
        <v>93</v>
      </c>
      <c r="E249" s="52" t="s">
        <v>50</v>
      </c>
      <c r="F249" s="55" t="s">
        <v>53</v>
      </c>
      <c r="G249" s="54" t="s">
        <v>27</v>
      </c>
      <c r="H249" s="54" t="s">
        <v>27</v>
      </c>
      <c r="I249" s="57">
        <v>1</v>
      </c>
      <c r="J249" s="57">
        <v>1</v>
      </c>
      <c r="K249" s="8"/>
      <c r="L249" s="8"/>
      <c r="M249" s="58">
        <v>74631.100000000006</v>
      </c>
      <c r="N249" s="8"/>
      <c r="O249" s="8"/>
      <c r="P249" s="58">
        <v>74631.100000000006</v>
      </c>
      <c r="Q249" s="83">
        <f t="shared" si="234"/>
        <v>100</v>
      </c>
      <c r="R249" s="83">
        <f t="shared" si="235"/>
        <v>100</v>
      </c>
      <c r="S249" s="60">
        <v>100</v>
      </c>
      <c r="T249" s="60">
        <v>100</v>
      </c>
      <c r="U249" s="62" t="s">
        <v>94</v>
      </c>
      <c r="V249" s="63">
        <f t="shared" si="236"/>
        <v>100</v>
      </c>
      <c r="W249" s="63">
        <f t="shared" si="237"/>
        <v>100</v>
      </c>
      <c r="X249" s="63">
        <f t="shared" si="238"/>
        <v>100</v>
      </c>
      <c r="Y249" s="39"/>
    </row>
    <row r="250" spans="1:25" s="3" customFormat="1" ht="12" customHeight="1" x14ac:dyDescent="0.2">
      <c r="A250" s="24"/>
      <c r="B250" s="24"/>
      <c r="C250" s="26"/>
      <c r="D250" s="21" t="s">
        <v>40</v>
      </c>
      <c r="E250" s="145" t="s">
        <v>71</v>
      </c>
      <c r="F250" s="146"/>
      <c r="G250" s="146"/>
      <c r="H250" s="146"/>
      <c r="I250" s="147"/>
      <c r="J250" s="25"/>
      <c r="K250" s="27">
        <v>0</v>
      </c>
      <c r="L250" s="27">
        <v>0</v>
      </c>
      <c r="M250" s="59">
        <f>SUM(M247:M249)</f>
        <v>223893.24000000002</v>
      </c>
      <c r="N250" s="27">
        <v>0</v>
      </c>
      <c r="O250" s="27">
        <v>0</v>
      </c>
      <c r="P250" s="59">
        <f>SUM(P247:P249)</f>
        <v>223893.24000000002</v>
      </c>
      <c r="Q250" s="28"/>
      <c r="R250" s="24"/>
      <c r="S250" s="40"/>
      <c r="T250" s="40"/>
      <c r="U250" s="24"/>
      <c r="V250" s="24"/>
      <c r="W250" s="24"/>
      <c r="X250" s="24"/>
      <c r="Y250" s="24"/>
    </row>
    <row r="251" spans="1:25" s="3" customFormat="1" ht="39.75" customHeight="1" x14ac:dyDescent="0.2">
      <c r="A251" s="5">
        <v>121</v>
      </c>
      <c r="B251" s="54" t="s">
        <v>57</v>
      </c>
      <c r="C251" s="55" t="s">
        <v>57</v>
      </c>
      <c r="D251" s="48" t="s">
        <v>327</v>
      </c>
      <c r="E251" s="54" t="s">
        <v>96</v>
      </c>
      <c r="F251" s="55" t="s">
        <v>155</v>
      </c>
      <c r="G251" s="54" t="s">
        <v>97</v>
      </c>
      <c r="H251" s="55" t="s">
        <v>98</v>
      </c>
      <c r="I251" s="56">
        <v>1</v>
      </c>
      <c r="J251" s="56">
        <v>1</v>
      </c>
      <c r="K251" s="8"/>
      <c r="L251" s="8"/>
      <c r="M251" s="58">
        <v>1623342.79</v>
      </c>
      <c r="N251" s="8"/>
      <c r="O251" s="8"/>
      <c r="P251" s="58">
        <v>1623342.79</v>
      </c>
      <c r="Q251" s="83">
        <f t="shared" ref="Q251:Q254" si="239">J251/I251*100</f>
        <v>100</v>
      </c>
      <c r="R251" s="83">
        <f t="shared" ref="R251:R254" si="240">P251/M251*100</f>
        <v>100</v>
      </c>
      <c r="S251" s="60">
        <v>30</v>
      </c>
      <c r="T251" s="60">
        <v>30</v>
      </c>
      <c r="U251" s="61" t="s">
        <v>332</v>
      </c>
      <c r="V251" s="63">
        <f t="shared" ref="V251:V254" si="241">IFERROR((J251/I251)*100,0)</f>
        <v>100</v>
      </c>
      <c r="W251" s="63">
        <f t="shared" ref="W251:W254" si="242">IFERROR((T251/S251)*100,0)</f>
        <v>100</v>
      </c>
      <c r="X251" s="63">
        <f t="shared" ref="X251:X254" si="243">IFERROR(((N251+O251+P251)/(K251+L251+M251))*100,0)</f>
        <v>100</v>
      </c>
      <c r="Y251" s="39"/>
    </row>
    <row r="252" spans="1:25" s="3" customFormat="1" ht="25.5" x14ac:dyDescent="0.2">
      <c r="A252" s="5">
        <v>122</v>
      </c>
      <c r="B252" s="54" t="s">
        <v>57</v>
      </c>
      <c r="C252" s="55" t="s">
        <v>57</v>
      </c>
      <c r="D252" s="48" t="s">
        <v>328</v>
      </c>
      <c r="E252" s="54" t="s">
        <v>96</v>
      </c>
      <c r="F252" s="55" t="s">
        <v>333</v>
      </c>
      <c r="G252" s="54" t="s">
        <v>140</v>
      </c>
      <c r="H252" s="55" t="s">
        <v>98</v>
      </c>
      <c r="I252" s="56">
        <v>1</v>
      </c>
      <c r="J252" s="56">
        <v>1</v>
      </c>
      <c r="K252" s="8"/>
      <c r="L252" s="8"/>
      <c r="M252" s="58">
        <v>1885031.41</v>
      </c>
      <c r="N252" s="8"/>
      <c r="O252" s="8"/>
      <c r="P252" s="58">
        <v>1885031.41</v>
      </c>
      <c r="Q252" s="83">
        <f t="shared" si="239"/>
        <v>100</v>
      </c>
      <c r="R252" s="83">
        <f t="shared" si="240"/>
        <v>100</v>
      </c>
      <c r="S252" s="60">
        <v>30</v>
      </c>
      <c r="T252" s="60">
        <v>30</v>
      </c>
      <c r="U252" s="61" t="s">
        <v>245</v>
      </c>
      <c r="V252" s="63">
        <f t="shared" si="241"/>
        <v>100</v>
      </c>
      <c r="W252" s="63">
        <f t="shared" si="242"/>
        <v>100</v>
      </c>
      <c r="X252" s="63">
        <f t="shared" si="243"/>
        <v>100</v>
      </c>
      <c r="Y252" s="39"/>
    </row>
    <row r="253" spans="1:25" s="3" customFormat="1" ht="35.25" customHeight="1" x14ac:dyDescent="0.2">
      <c r="A253" s="5">
        <v>123</v>
      </c>
      <c r="B253" s="54" t="s">
        <v>57</v>
      </c>
      <c r="C253" s="55" t="s">
        <v>57</v>
      </c>
      <c r="D253" s="48" t="s">
        <v>331</v>
      </c>
      <c r="E253" s="54" t="s">
        <v>96</v>
      </c>
      <c r="F253" s="55" t="s">
        <v>303</v>
      </c>
      <c r="G253" s="54" t="s">
        <v>97</v>
      </c>
      <c r="H253" s="55" t="s">
        <v>98</v>
      </c>
      <c r="I253" s="56">
        <v>1</v>
      </c>
      <c r="J253" s="56">
        <v>1</v>
      </c>
      <c r="K253" s="8"/>
      <c r="L253" s="8"/>
      <c r="M253" s="58">
        <v>1500000</v>
      </c>
      <c r="N253" s="8"/>
      <c r="O253" s="8"/>
      <c r="P253" s="58">
        <v>1500000</v>
      </c>
      <c r="Q253" s="83">
        <f t="shared" si="239"/>
        <v>100</v>
      </c>
      <c r="R253" s="83">
        <f t="shared" si="240"/>
        <v>100</v>
      </c>
      <c r="S253" s="60">
        <v>30</v>
      </c>
      <c r="T253" s="60">
        <v>30</v>
      </c>
      <c r="U253" s="61" t="s">
        <v>334</v>
      </c>
      <c r="V253" s="63">
        <f t="shared" si="241"/>
        <v>100</v>
      </c>
      <c r="W253" s="63">
        <f t="shared" si="242"/>
        <v>100</v>
      </c>
      <c r="X253" s="63">
        <f t="shared" si="243"/>
        <v>100</v>
      </c>
      <c r="Y253" s="39"/>
    </row>
    <row r="254" spans="1:25" s="3" customFormat="1" ht="25.5" x14ac:dyDescent="0.2">
      <c r="A254" s="5">
        <v>124</v>
      </c>
      <c r="B254" s="54" t="s">
        <v>57</v>
      </c>
      <c r="C254" s="55" t="s">
        <v>57</v>
      </c>
      <c r="D254" s="48" t="s">
        <v>329</v>
      </c>
      <c r="E254" s="54" t="s">
        <v>96</v>
      </c>
      <c r="F254" s="55" t="s">
        <v>336</v>
      </c>
      <c r="G254" s="54" t="s">
        <v>97</v>
      </c>
      <c r="H254" s="55" t="s">
        <v>98</v>
      </c>
      <c r="I254" s="56">
        <v>1</v>
      </c>
      <c r="J254" s="56">
        <v>1</v>
      </c>
      <c r="K254" s="8"/>
      <c r="L254" s="8"/>
      <c r="M254" s="58">
        <v>2053342.79</v>
      </c>
      <c r="N254" s="8"/>
      <c r="O254" s="8"/>
      <c r="P254" s="58">
        <v>2053342.79</v>
      </c>
      <c r="Q254" s="83">
        <f t="shared" si="239"/>
        <v>100</v>
      </c>
      <c r="R254" s="83">
        <f t="shared" si="240"/>
        <v>100</v>
      </c>
      <c r="S254" s="60">
        <v>30</v>
      </c>
      <c r="T254" s="60">
        <v>30</v>
      </c>
      <c r="U254" s="61" t="s">
        <v>335</v>
      </c>
      <c r="V254" s="63">
        <f t="shared" si="241"/>
        <v>100</v>
      </c>
      <c r="W254" s="63">
        <f t="shared" si="242"/>
        <v>100</v>
      </c>
      <c r="X254" s="63">
        <f t="shared" si="243"/>
        <v>100</v>
      </c>
      <c r="Y254" s="39"/>
    </row>
    <row r="255" spans="1:25" s="3" customFormat="1" ht="38.25" x14ac:dyDescent="0.2">
      <c r="A255" s="5">
        <v>125</v>
      </c>
      <c r="B255" s="54" t="s">
        <v>57</v>
      </c>
      <c r="C255" s="55" t="s">
        <v>57</v>
      </c>
      <c r="D255" s="48" t="s">
        <v>387</v>
      </c>
      <c r="E255" s="54" t="s">
        <v>96</v>
      </c>
      <c r="F255" s="55" t="s">
        <v>125</v>
      </c>
      <c r="G255" s="54" t="s">
        <v>97</v>
      </c>
      <c r="H255" s="55" t="s">
        <v>58</v>
      </c>
      <c r="I255" s="56">
        <v>1</v>
      </c>
      <c r="J255" s="56">
        <v>1</v>
      </c>
      <c r="K255" s="8"/>
      <c r="L255" s="8"/>
      <c r="M255" s="58">
        <v>355029.6</v>
      </c>
      <c r="N255" s="8"/>
      <c r="O255" s="8"/>
      <c r="P255" s="58">
        <v>355029.6</v>
      </c>
      <c r="Q255" s="83">
        <f t="shared" ref="Q255" si="244">J255/I255*100</f>
        <v>100</v>
      </c>
      <c r="R255" s="83">
        <f t="shared" ref="R255" si="245">P255/M255*100</f>
        <v>100</v>
      </c>
      <c r="S255" s="60">
        <v>40</v>
      </c>
      <c r="T255" s="60">
        <v>40</v>
      </c>
      <c r="U255" s="61" t="s">
        <v>388</v>
      </c>
      <c r="V255" s="63">
        <f t="shared" ref="V255" si="246">IFERROR((J255/I255)*100,0)</f>
        <v>100</v>
      </c>
      <c r="W255" s="63">
        <f t="shared" ref="W255" si="247">IFERROR((T255/S255)*100,0)</f>
        <v>100</v>
      </c>
      <c r="X255" s="63">
        <f t="shared" ref="X255" si="248">IFERROR(((N255+O255+P255)/(K255+L255+M255))*100,0)</f>
        <v>100</v>
      </c>
      <c r="Y255" s="39"/>
    </row>
    <row r="256" spans="1:25" s="3" customFormat="1" ht="12" x14ac:dyDescent="0.2">
      <c r="A256" s="24"/>
      <c r="B256" s="24"/>
      <c r="C256" s="26"/>
      <c r="D256" s="21" t="s">
        <v>40</v>
      </c>
      <c r="E256" s="145" t="s">
        <v>189</v>
      </c>
      <c r="F256" s="146"/>
      <c r="G256" s="146"/>
      <c r="H256" s="146"/>
      <c r="I256" s="146"/>
      <c r="J256" s="147"/>
      <c r="K256" s="27">
        <v>0</v>
      </c>
      <c r="L256" s="27">
        <v>0</v>
      </c>
      <c r="M256" s="59">
        <f>SUM(M251:M255)</f>
        <v>7416746.5899999999</v>
      </c>
      <c r="N256" s="27">
        <v>0</v>
      </c>
      <c r="O256" s="27">
        <v>0</v>
      </c>
      <c r="P256" s="59">
        <f>SUM(P251:P255)</f>
        <v>7416746.5899999999</v>
      </c>
      <c r="Q256" s="28"/>
      <c r="R256" s="24"/>
      <c r="S256" s="40"/>
      <c r="T256" s="40"/>
      <c r="U256" s="24"/>
      <c r="V256" s="24"/>
      <c r="W256" s="24"/>
      <c r="X256" s="24"/>
      <c r="Y256" s="24"/>
    </row>
    <row r="257" spans="1:25" s="3" customFormat="1" ht="12" x14ac:dyDescent="0.2">
      <c r="A257" s="5"/>
      <c r="B257" s="5"/>
      <c r="C257" s="6"/>
      <c r="D257" s="6"/>
      <c r="E257" s="6"/>
      <c r="F257" s="7"/>
      <c r="G257" s="5"/>
      <c r="H257" s="7"/>
      <c r="I257" s="7"/>
      <c r="J257" s="7"/>
      <c r="K257" s="8"/>
      <c r="L257" s="8"/>
      <c r="M257" s="8"/>
      <c r="N257" s="8"/>
      <c r="O257" s="8"/>
      <c r="P257" s="8"/>
      <c r="Q257" s="9"/>
      <c r="R257" s="5"/>
      <c r="S257" s="37"/>
      <c r="T257" s="37"/>
      <c r="U257" s="5"/>
      <c r="V257" s="38"/>
      <c r="W257" s="38"/>
      <c r="X257" s="38"/>
      <c r="Y257" s="39"/>
    </row>
    <row r="258" spans="1:25" s="3" customFormat="1" ht="24" customHeight="1" x14ac:dyDescent="0.2">
      <c r="A258" s="68"/>
      <c r="B258" s="68"/>
      <c r="C258" s="47"/>
      <c r="D258" s="66" t="s">
        <v>330</v>
      </c>
      <c r="E258" s="66"/>
      <c r="F258" s="69"/>
      <c r="G258" s="68"/>
      <c r="H258" s="69"/>
      <c r="I258" s="69"/>
      <c r="J258" s="69"/>
      <c r="K258" s="70"/>
      <c r="L258" s="70"/>
      <c r="M258" s="71">
        <f>M256+M250</f>
        <v>7640639.8300000001</v>
      </c>
      <c r="N258" s="70"/>
      <c r="O258" s="70"/>
      <c r="P258" s="71">
        <f>P256+P250</f>
        <v>7640639.8300000001</v>
      </c>
      <c r="Q258" s="72"/>
      <c r="R258" s="68"/>
      <c r="S258" s="73"/>
      <c r="T258" s="73"/>
      <c r="U258" s="68"/>
      <c r="V258" s="68"/>
      <c r="W258" s="68"/>
      <c r="X258" s="68"/>
      <c r="Y258" s="68"/>
    </row>
    <row r="259" spans="1:25" s="3" customFormat="1" ht="12" x14ac:dyDescent="0.2">
      <c r="A259" s="5"/>
      <c r="B259" s="5"/>
      <c r="C259" s="6"/>
      <c r="D259" s="6"/>
      <c r="E259" s="6"/>
      <c r="F259" s="7"/>
      <c r="G259" s="5"/>
      <c r="H259" s="7"/>
      <c r="I259" s="7"/>
      <c r="J259" s="7"/>
      <c r="K259" s="8"/>
      <c r="L259" s="8"/>
      <c r="M259" s="8"/>
      <c r="N259" s="8"/>
      <c r="O259" s="8"/>
      <c r="P259" s="8"/>
      <c r="Q259" s="9"/>
      <c r="R259" s="5"/>
      <c r="S259" s="37"/>
      <c r="T259" s="37"/>
      <c r="U259" s="5"/>
      <c r="V259" s="38"/>
      <c r="W259" s="38"/>
      <c r="X259" s="38"/>
      <c r="Y259" s="39"/>
    </row>
    <row r="260" spans="1:25" s="3" customFormat="1" ht="24.75" customHeight="1" x14ac:dyDescent="0.2">
      <c r="A260" s="5"/>
      <c r="B260" s="5"/>
      <c r="C260" s="6"/>
      <c r="D260" s="90" t="s">
        <v>235</v>
      </c>
      <c r="E260" s="6"/>
      <c r="F260" s="7"/>
      <c r="G260" s="5"/>
      <c r="H260" s="7"/>
      <c r="I260" s="7"/>
      <c r="J260" s="7"/>
      <c r="K260" s="8"/>
      <c r="L260" s="8"/>
      <c r="M260" s="8"/>
      <c r="N260" s="8"/>
      <c r="O260" s="8"/>
      <c r="P260" s="8"/>
      <c r="Q260" s="9"/>
      <c r="R260" s="5"/>
      <c r="S260" s="37"/>
      <c r="T260" s="37"/>
      <c r="U260" s="5"/>
      <c r="V260" s="38"/>
      <c r="W260" s="38"/>
      <c r="X260" s="38"/>
      <c r="Y260" s="39"/>
    </row>
    <row r="261" spans="1:25" s="3" customFormat="1" ht="25.5" x14ac:dyDescent="0.2">
      <c r="A261" s="5">
        <v>126</v>
      </c>
      <c r="B261" s="5"/>
      <c r="C261" s="6"/>
      <c r="D261" s="48" t="s">
        <v>236</v>
      </c>
      <c r="E261" s="50" t="s">
        <v>81</v>
      </c>
      <c r="F261" s="55" t="s">
        <v>53</v>
      </c>
      <c r="G261" s="54" t="s">
        <v>27</v>
      </c>
      <c r="H261" s="54" t="s">
        <v>27</v>
      </c>
      <c r="I261" s="56">
        <v>12</v>
      </c>
      <c r="J261" s="56">
        <v>12</v>
      </c>
      <c r="K261" s="8"/>
      <c r="L261" s="8"/>
      <c r="M261" s="58">
        <v>98860.44</v>
      </c>
      <c r="N261" s="8"/>
      <c r="O261" s="8"/>
      <c r="P261" s="58">
        <v>98860.44</v>
      </c>
      <c r="Q261" s="83">
        <f t="shared" ref="Q261:Q262" si="249">J261/I261*100</f>
        <v>100</v>
      </c>
      <c r="R261" s="83">
        <f t="shared" ref="R261:R262" si="250">P261/M261*100</f>
        <v>100</v>
      </c>
      <c r="S261" s="60">
        <v>240</v>
      </c>
      <c r="T261" s="60">
        <v>240</v>
      </c>
      <c r="U261" s="61" t="s">
        <v>95</v>
      </c>
      <c r="V261" s="63">
        <f t="shared" ref="V261:V262" si="251">IFERROR((J261/I261)*100,0)</f>
        <v>100</v>
      </c>
      <c r="W261" s="63">
        <f t="shared" ref="W261:W262" si="252">IFERROR((T261/S261)*100,0)</f>
        <v>100</v>
      </c>
      <c r="X261" s="63">
        <f t="shared" ref="X261:X262" si="253">IFERROR(((N261+O261+P261)/(K261+L261+M261))*100,0)</f>
        <v>100</v>
      </c>
      <c r="Y261" s="39"/>
    </row>
    <row r="262" spans="1:25" s="3" customFormat="1" ht="25.5" x14ac:dyDescent="0.2">
      <c r="A262" s="5">
        <v>127</v>
      </c>
      <c r="B262" s="5"/>
      <c r="C262" s="6"/>
      <c r="D262" s="49" t="s">
        <v>237</v>
      </c>
      <c r="E262" s="52" t="s">
        <v>50</v>
      </c>
      <c r="F262" s="55" t="s">
        <v>53</v>
      </c>
      <c r="G262" s="54" t="s">
        <v>27</v>
      </c>
      <c r="H262" s="54" t="s">
        <v>27</v>
      </c>
      <c r="I262" s="57">
        <v>1</v>
      </c>
      <c r="J262" s="57">
        <v>1</v>
      </c>
      <c r="K262" s="8"/>
      <c r="L262" s="8"/>
      <c r="M262" s="58">
        <v>55342.84</v>
      </c>
      <c r="N262" s="8"/>
      <c r="O262" s="8"/>
      <c r="P262" s="58">
        <v>55342.84</v>
      </c>
      <c r="Q262" s="83">
        <f t="shared" si="249"/>
        <v>100</v>
      </c>
      <c r="R262" s="83">
        <f t="shared" si="250"/>
        <v>100</v>
      </c>
      <c r="S262" s="60">
        <v>100</v>
      </c>
      <c r="T262" s="60">
        <v>100</v>
      </c>
      <c r="U262" s="62" t="s">
        <v>95</v>
      </c>
      <c r="V262" s="63">
        <f t="shared" si="251"/>
        <v>100</v>
      </c>
      <c r="W262" s="63">
        <f t="shared" si="252"/>
        <v>100</v>
      </c>
      <c r="X262" s="63">
        <f t="shared" si="253"/>
        <v>100</v>
      </c>
      <c r="Y262" s="39"/>
    </row>
    <row r="263" spans="1:25" s="3" customFormat="1" ht="12" customHeight="1" x14ac:dyDescent="0.2">
      <c r="A263" s="24"/>
      <c r="B263" s="24"/>
      <c r="C263" s="26"/>
      <c r="D263" s="21" t="s">
        <v>40</v>
      </c>
      <c r="E263" s="145" t="s">
        <v>71</v>
      </c>
      <c r="F263" s="146"/>
      <c r="G263" s="146"/>
      <c r="H263" s="146"/>
      <c r="I263" s="147"/>
      <c r="J263" s="25"/>
      <c r="K263" s="27">
        <v>0</v>
      </c>
      <c r="L263" s="27">
        <v>0</v>
      </c>
      <c r="M263" s="59">
        <f>SUM(M261:M262)</f>
        <v>154203.28</v>
      </c>
      <c r="N263" s="27">
        <v>0</v>
      </c>
      <c r="O263" s="27">
        <v>0</v>
      </c>
      <c r="P263" s="59">
        <f>SUM(P261:P262)</f>
        <v>154203.28</v>
      </c>
      <c r="Q263" s="28"/>
      <c r="R263" s="24"/>
      <c r="S263" s="40"/>
      <c r="T263" s="40"/>
      <c r="U263" s="24"/>
      <c r="V263" s="24"/>
      <c r="W263" s="24"/>
      <c r="X263" s="24"/>
      <c r="Y263" s="24"/>
    </row>
    <row r="264" spans="1:25" s="3" customFormat="1" ht="12" x14ac:dyDescent="0.2">
      <c r="A264" s="5"/>
      <c r="B264" s="5"/>
      <c r="C264" s="6"/>
      <c r="D264" s="6"/>
      <c r="E264" s="6"/>
      <c r="F264" s="7"/>
      <c r="G264" s="5"/>
      <c r="H264" s="7"/>
      <c r="I264" s="7"/>
      <c r="J264" s="7"/>
      <c r="K264" s="8"/>
      <c r="L264" s="8"/>
      <c r="M264" s="8"/>
      <c r="N264" s="8"/>
      <c r="O264" s="8"/>
      <c r="P264" s="8"/>
      <c r="Q264" s="9"/>
      <c r="R264" s="5"/>
      <c r="S264" s="37"/>
      <c r="T264" s="37"/>
      <c r="U264" s="5"/>
      <c r="V264" s="38"/>
      <c r="W264" s="38"/>
      <c r="X264" s="38"/>
      <c r="Y264" s="39"/>
    </row>
    <row r="265" spans="1:25" s="3" customFormat="1" ht="38.25" customHeight="1" x14ac:dyDescent="0.2">
      <c r="A265" s="68"/>
      <c r="B265" s="68"/>
      <c r="C265" s="47"/>
      <c r="D265" s="117" t="s">
        <v>238</v>
      </c>
      <c r="E265" s="66"/>
      <c r="F265" s="69"/>
      <c r="G265" s="68"/>
      <c r="H265" s="69"/>
      <c r="I265" s="69"/>
      <c r="J265" s="69"/>
      <c r="K265" s="70"/>
      <c r="L265" s="70"/>
      <c r="M265" s="71">
        <f>SUM(M263)</f>
        <v>154203.28</v>
      </c>
      <c r="N265" s="70"/>
      <c r="O265" s="70"/>
      <c r="P265" s="71">
        <f>SUM(P263)</f>
        <v>154203.28</v>
      </c>
      <c r="Q265" s="72"/>
      <c r="R265" s="68"/>
      <c r="S265" s="73"/>
      <c r="T265" s="73"/>
      <c r="U265" s="68"/>
      <c r="V265" s="68"/>
      <c r="W265" s="68"/>
      <c r="X265" s="68"/>
      <c r="Y265" s="68"/>
    </row>
    <row r="266" spans="1:25" s="3" customFormat="1" ht="12" x14ac:dyDescent="0.2">
      <c r="A266" s="5"/>
      <c r="B266" s="5"/>
      <c r="C266" s="6"/>
      <c r="D266" s="6"/>
      <c r="E266" s="6"/>
      <c r="F266" s="7"/>
      <c r="G266" s="5"/>
      <c r="H266" s="7"/>
      <c r="I266" s="7"/>
      <c r="J266" s="7"/>
      <c r="K266" s="8"/>
      <c r="L266" s="8"/>
      <c r="M266" s="8"/>
      <c r="N266" s="8"/>
      <c r="O266" s="8"/>
      <c r="P266" s="8"/>
      <c r="Q266" s="9"/>
      <c r="R266" s="5"/>
      <c r="S266" s="37"/>
      <c r="T266" s="37"/>
      <c r="U266" s="5"/>
      <c r="V266" s="38"/>
      <c r="W266" s="38"/>
      <c r="X266" s="38"/>
      <c r="Y266" s="39"/>
    </row>
    <row r="267" spans="1:25" s="3" customFormat="1" ht="12" x14ac:dyDescent="0.2">
      <c r="A267" s="5"/>
      <c r="B267" s="5"/>
      <c r="C267" s="6"/>
      <c r="D267" s="6"/>
      <c r="E267" s="6"/>
      <c r="F267" s="7"/>
      <c r="G267" s="5"/>
      <c r="H267" s="7"/>
      <c r="I267" s="7"/>
      <c r="J267" s="7"/>
      <c r="K267" s="8"/>
      <c r="L267" s="8"/>
      <c r="M267" s="8"/>
      <c r="N267" s="8"/>
      <c r="O267" s="8"/>
      <c r="P267" s="8"/>
      <c r="Q267" s="9"/>
      <c r="R267" s="5"/>
      <c r="S267" s="37"/>
      <c r="T267" s="37"/>
      <c r="U267" s="5"/>
      <c r="V267" s="38"/>
      <c r="W267" s="38"/>
      <c r="X267" s="38"/>
      <c r="Y267" s="39"/>
    </row>
    <row r="268" spans="1:25" s="3" customFormat="1" ht="12" x14ac:dyDescent="0.2">
      <c r="A268" s="5"/>
      <c r="B268" s="5"/>
      <c r="C268" s="6"/>
      <c r="D268" s="6"/>
      <c r="E268" s="6"/>
      <c r="F268" s="7"/>
      <c r="G268" s="5"/>
      <c r="H268" s="7"/>
      <c r="I268" s="7"/>
      <c r="J268" s="7"/>
      <c r="K268" s="8"/>
      <c r="L268" s="8"/>
      <c r="M268" s="8"/>
      <c r="N268" s="8"/>
      <c r="O268" s="8"/>
      <c r="P268" s="8"/>
      <c r="Q268" s="9"/>
      <c r="R268" s="5"/>
      <c r="S268" s="37"/>
      <c r="T268" s="37"/>
      <c r="U268" s="5"/>
      <c r="V268" s="38"/>
      <c r="W268" s="38"/>
      <c r="X268" s="38"/>
      <c r="Y268" s="39"/>
    </row>
    <row r="269" spans="1:25" s="3" customFormat="1" ht="12" x14ac:dyDescent="0.2">
      <c r="A269" s="5"/>
      <c r="B269" s="5"/>
      <c r="C269" s="6"/>
      <c r="D269" s="6"/>
      <c r="E269" s="6"/>
      <c r="F269" s="7"/>
      <c r="G269" s="5"/>
      <c r="H269" s="7"/>
      <c r="I269" s="7"/>
      <c r="J269" s="7"/>
      <c r="K269" s="8"/>
      <c r="L269" s="8"/>
      <c r="M269" s="8"/>
      <c r="N269" s="8"/>
      <c r="O269" s="8"/>
      <c r="P269" s="8"/>
      <c r="Q269" s="9"/>
      <c r="R269" s="5"/>
      <c r="S269" s="37"/>
      <c r="T269" s="37"/>
      <c r="U269" s="5"/>
      <c r="V269" s="38"/>
      <c r="W269" s="38"/>
      <c r="X269" s="38"/>
      <c r="Y269" s="39"/>
    </row>
    <row r="270" spans="1:25" s="3" customFormat="1" ht="12" x14ac:dyDescent="0.2">
      <c r="A270" s="5"/>
      <c r="B270" s="5"/>
      <c r="C270" s="5"/>
      <c r="D270" s="6"/>
      <c r="E270" s="6"/>
      <c r="F270" s="7"/>
      <c r="G270" s="5"/>
      <c r="H270" s="7"/>
      <c r="I270" s="7"/>
      <c r="J270" s="7"/>
      <c r="K270" s="8"/>
      <c r="L270" s="8"/>
      <c r="M270" s="8"/>
      <c r="N270" s="8"/>
      <c r="O270" s="8"/>
      <c r="P270" s="8"/>
      <c r="Q270" s="10"/>
      <c r="R270" s="11"/>
      <c r="S270" s="41"/>
      <c r="T270" s="41"/>
      <c r="U270" s="42"/>
      <c r="V270" s="38"/>
      <c r="W270" s="38"/>
      <c r="X270" s="38"/>
      <c r="Y270" s="39"/>
    </row>
    <row r="271" spans="1:25" x14ac:dyDescent="0.25">
      <c r="A271" s="183" t="s">
        <v>26</v>
      </c>
      <c r="B271" s="183"/>
      <c r="C271" s="183"/>
      <c r="D271" s="183"/>
      <c r="E271" s="183"/>
      <c r="F271" s="183"/>
      <c r="G271" s="183"/>
      <c r="H271" s="183"/>
      <c r="I271" s="43"/>
      <c r="J271" s="43"/>
      <c r="K271" s="44"/>
      <c r="L271" s="44"/>
      <c r="M271" s="44">
        <f>M265+M258+M244+M232+M225+M213+M207+M200+M192+M143+M134+M126+M118+M111+M93+M86+M76+M66+M59+M48+M38+M29+M23+M105</f>
        <v>128607223.16000004</v>
      </c>
      <c r="N271" s="44"/>
      <c r="O271" s="44"/>
      <c r="P271" s="44">
        <f>P265+P258+P244+P232+P225+P213+P207+P200+P192+P143+P134+P126+P118+P111+P93+P86+P76+P66+P59+P48+P38+P29+P23+P105</f>
        <v>128396344.55000003</v>
      </c>
      <c r="Q271" s="175"/>
      <c r="R271" s="175"/>
      <c r="S271" s="175"/>
      <c r="T271" s="175"/>
      <c r="U271" s="175"/>
      <c r="V271" s="175"/>
      <c r="W271" s="175"/>
      <c r="X271" s="175"/>
      <c r="Y271" s="175"/>
    </row>
    <row r="272" spans="1:25" x14ac:dyDescent="0.25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</row>
    <row r="273" spans="1:25" ht="15.75" thickBot="1" x14ac:dyDescent="0.3">
      <c r="U273" s="13"/>
      <c r="V273" s="13"/>
      <c r="W273" s="13"/>
      <c r="X273" s="13"/>
      <c r="Y273" s="14"/>
    </row>
    <row r="274" spans="1:25" ht="16.5" x14ac:dyDescent="0.3">
      <c r="A274" s="15"/>
      <c r="B274" s="1"/>
      <c r="D274" s="180" t="s">
        <v>28</v>
      </c>
      <c r="E274" s="181"/>
      <c r="F274" s="181"/>
      <c r="G274" s="181"/>
      <c r="H274" s="181"/>
      <c r="I274" s="181"/>
      <c r="J274" s="181"/>
      <c r="K274" s="181"/>
      <c r="L274" s="181"/>
      <c r="M274" s="181"/>
      <c r="N274" s="181"/>
      <c r="O274" s="181"/>
      <c r="P274" s="182"/>
      <c r="Q274" s="115"/>
      <c r="R274" s="74"/>
      <c r="S274" s="74"/>
      <c r="T274" s="74"/>
    </row>
    <row r="275" spans="1:25" ht="25.5" customHeight="1" x14ac:dyDescent="0.3">
      <c r="A275" s="15"/>
      <c r="B275" s="1"/>
      <c r="D275" s="164" t="s">
        <v>55</v>
      </c>
      <c r="E275" s="135" t="s">
        <v>99</v>
      </c>
      <c r="F275" s="135"/>
      <c r="G275" s="135"/>
      <c r="H275" s="136"/>
      <c r="I275" s="165" t="s">
        <v>100</v>
      </c>
      <c r="J275" s="148"/>
      <c r="K275" s="166"/>
      <c r="L275" s="165" t="s">
        <v>101</v>
      </c>
      <c r="M275" s="148"/>
      <c r="N275" s="148"/>
      <c r="O275" s="167" t="s">
        <v>102</v>
      </c>
      <c r="P275" s="168"/>
      <c r="Q275" s="114"/>
      <c r="R275" s="75"/>
      <c r="S275" s="75"/>
      <c r="T275" s="75"/>
    </row>
    <row r="276" spans="1:25" ht="29.25" customHeight="1" x14ac:dyDescent="0.25">
      <c r="D276" s="164"/>
      <c r="E276" s="135" t="s">
        <v>29</v>
      </c>
      <c r="F276" s="135"/>
      <c r="G276" s="145" t="s">
        <v>30</v>
      </c>
      <c r="H276" s="146"/>
      <c r="I276" s="29" t="s">
        <v>29</v>
      </c>
      <c r="J276" s="145" t="s">
        <v>30</v>
      </c>
      <c r="K276" s="168"/>
      <c r="L276" s="29" t="s">
        <v>29</v>
      </c>
      <c r="M276" s="145" t="s">
        <v>30</v>
      </c>
      <c r="N276" s="168"/>
      <c r="O276" s="46" t="s">
        <v>29</v>
      </c>
      <c r="P276" s="110" t="s">
        <v>30</v>
      </c>
      <c r="Q276" s="107"/>
      <c r="R276" s="76"/>
      <c r="S276" s="156"/>
      <c r="T276" s="156"/>
    </row>
    <row r="277" spans="1:25" ht="25.5" x14ac:dyDescent="0.25">
      <c r="D277" s="92" t="s">
        <v>159</v>
      </c>
      <c r="E277" s="157"/>
      <c r="F277" s="158"/>
      <c r="G277" s="159"/>
      <c r="H277" s="160"/>
      <c r="I277" s="93"/>
      <c r="J277" s="159"/>
      <c r="K277" s="161"/>
      <c r="L277" s="93"/>
      <c r="M277" s="159"/>
      <c r="N277" s="161"/>
      <c r="O277" s="94"/>
      <c r="P277" s="111"/>
      <c r="Q277" s="108"/>
      <c r="R277" s="162"/>
      <c r="S277" s="163"/>
      <c r="T277" s="163"/>
    </row>
    <row r="278" spans="1:25" ht="15" customHeight="1" x14ac:dyDescent="0.25">
      <c r="D278" s="96" t="s">
        <v>71</v>
      </c>
      <c r="E278" s="178"/>
      <c r="F278" s="179"/>
      <c r="G278" s="176"/>
      <c r="H278" s="177"/>
      <c r="I278" s="95"/>
      <c r="J278" s="176"/>
      <c r="K278" s="177"/>
      <c r="L278" s="97">
        <v>6</v>
      </c>
      <c r="M278" s="124">
        <f>P18</f>
        <v>7280258.5099999988</v>
      </c>
      <c r="N278" s="125"/>
      <c r="O278" s="45"/>
      <c r="P278" s="112"/>
      <c r="Q278" s="108"/>
      <c r="R278" s="162"/>
      <c r="S278" s="163"/>
      <c r="T278" s="163"/>
    </row>
    <row r="279" spans="1:25" ht="25.5" x14ac:dyDescent="0.25">
      <c r="D279" s="64" t="s">
        <v>31</v>
      </c>
      <c r="E279" s="120"/>
      <c r="F279" s="121"/>
      <c r="G279" s="122"/>
      <c r="H279" s="123"/>
      <c r="I279" s="84">
        <v>2</v>
      </c>
      <c r="J279" s="124">
        <f>P21</f>
        <v>2019525.78</v>
      </c>
      <c r="K279" s="125"/>
      <c r="L279" s="84"/>
      <c r="M279" s="122"/>
      <c r="N279" s="169"/>
      <c r="O279" s="45"/>
      <c r="P279" s="112"/>
      <c r="Q279" s="108"/>
      <c r="R279" s="162"/>
      <c r="S279" s="163"/>
      <c r="T279" s="163"/>
    </row>
    <row r="280" spans="1:25" x14ac:dyDescent="0.25">
      <c r="D280" s="67" t="s">
        <v>161</v>
      </c>
      <c r="E280" s="120"/>
      <c r="F280" s="121"/>
      <c r="G280" s="122"/>
      <c r="H280" s="169"/>
      <c r="I280" s="84"/>
      <c r="J280" s="176"/>
      <c r="K280" s="177"/>
      <c r="L280" s="84"/>
      <c r="M280" s="124"/>
      <c r="N280" s="125"/>
      <c r="O280" s="45"/>
      <c r="P280" s="112"/>
      <c r="Q280" s="108"/>
      <c r="R280" s="77"/>
      <c r="S280" s="78"/>
      <c r="T280" s="78"/>
    </row>
    <row r="281" spans="1:25" ht="15" customHeight="1" x14ac:dyDescent="0.25">
      <c r="D281" s="65" t="s">
        <v>71</v>
      </c>
      <c r="E281" s="120"/>
      <c r="F281" s="121"/>
      <c r="G281" s="122"/>
      <c r="H281" s="123"/>
      <c r="I281" s="84"/>
      <c r="J281" s="122"/>
      <c r="K281" s="169"/>
      <c r="L281" s="84">
        <v>1</v>
      </c>
      <c r="M281" s="124">
        <f>P27</f>
        <v>382992.53</v>
      </c>
      <c r="N281" s="125"/>
      <c r="O281" s="45"/>
      <c r="P281" s="112"/>
      <c r="Q281" s="108"/>
      <c r="R281" s="77"/>
      <c r="S281" s="78"/>
      <c r="T281" s="78"/>
    </row>
    <row r="282" spans="1:25" ht="15" customHeight="1" x14ac:dyDescent="0.25">
      <c r="D282" s="67" t="s">
        <v>164</v>
      </c>
      <c r="E282" s="120"/>
      <c r="F282" s="121"/>
      <c r="G282" s="122"/>
      <c r="H282" s="123"/>
      <c r="I282" s="84"/>
      <c r="J282" s="122"/>
      <c r="K282" s="169"/>
      <c r="L282" s="84"/>
      <c r="M282" s="124"/>
      <c r="N282" s="125"/>
      <c r="O282" s="45"/>
      <c r="P282" s="112"/>
      <c r="Q282" s="108"/>
      <c r="R282" s="77"/>
      <c r="S282" s="78"/>
      <c r="T282" s="78"/>
    </row>
    <row r="283" spans="1:25" ht="15" customHeight="1" x14ac:dyDescent="0.25">
      <c r="D283" s="65" t="s">
        <v>71</v>
      </c>
      <c r="E283" s="120"/>
      <c r="F283" s="121"/>
      <c r="G283" s="122"/>
      <c r="H283" s="123"/>
      <c r="I283" s="84"/>
      <c r="J283" s="122"/>
      <c r="K283" s="169"/>
      <c r="L283" s="84">
        <v>4</v>
      </c>
      <c r="M283" s="124">
        <f>P36</f>
        <v>394714.9</v>
      </c>
      <c r="N283" s="125"/>
      <c r="O283" s="45"/>
      <c r="P283" s="112"/>
      <c r="Q283" s="108"/>
      <c r="R283" s="77"/>
      <c r="S283" s="78"/>
      <c r="T283" s="78"/>
    </row>
    <row r="284" spans="1:25" ht="26.25" customHeight="1" x14ac:dyDescent="0.25">
      <c r="D284" s="67" t="s">
        <v>166</v>
      </c>
      <c r="E284" s="120"/>
      <c r="F284" s="121"/>
      <c r="G284" s="122"/>
      <c r="H284" s="123"/>
      <c r="I284" s="84"/>
      <c r="J284" s="122"/>
      <c r="K284" s="169"/>
      <c r="L284" s="84"/>
      <c r="M284" s="124"/>
      <c r="N284" s="125"/>
      <c r="O284" s="45"/>
      <c r="P284" s="112"/>
      <c r="Q284" s="108"/>
      <c r="R284" s="77"/>
      <c r="S284" s="78"/>
      <c r="T284" s="78"/>
    </row>
    <row r="285" spans="1:25" ht="30.75" customHeight="1" x14ac:dyDescent="0.25">
      <c r="D285" s="65" t="s">
        <v>31</v>
      </c>
      <c r="E285" s="120"/>
      <c r="F285" s="121"/>
      <c r="G285" s="122"/>
      <c r="H285" s="123"/>
      <c r="I285" s="84">
        <v>5</v>
      </c>
      <c r="J285" s="124">
        <f>P46</f>
        <v>11531497.280000001</v>
      </c>
      <c r="K285" s="125"/>
      <c r="L285" s="84"/>
      <c r="M285" s="122"/>
      <c r="N285" s="169"/>
      <c r="O285" s="45"/>
      <c r="P285" s="112"/>
      <c r="Q285" s="108"/>
      <c r="R285" s="77"/>
      <c r="S285" s="78"/>
      <c r="T285" s="78"/>
    </row>
    <row r="286" spans="1:25" ht="15" customHeight="1" x14ac:dyDescent="0.25">
      <c r="D286" s="67" t="s">
        <v>169</v>
      </c>
      <c r="E286" s="120"/>
      <c r="F286" s="121"/>
      <c r="G286" s="122"/>
      <c r="H286" s="123"/>
      <c r="I286" s="84"/>
      <c r="J286" s="122"/>
      <c r="K286" s="169"/>
      <c r="L286" s="84"/>
      <c r="M286" s="122"/>
      <c r="N286" s="169"/>
      <c r="O286" s="45"/>
      <c r="P286" s="112"/>
      <c r="Q286" s="108"/>
      <c r="R286" s="77"/>
      <c r="S286" s="78"/>
      <c r="T286" s="78"/>
    </row>
    <row r="287" spans="1:25" ht="30" customHeight="1" x14ac:dyDescent="0.25">
      <c r="D287" s="65" t="s">
        <v>31</v>
      </c>
      <c r="E287" s="120"/>
      <c r="F287" s="121"/>
      <c r="G287" s="122"/>
      <c r="H287" s="123"/>
      <c r="I287" s="84">
        <v>1</v>
      </c>
      <c r="J287" s="124">
        <f>P57</f>
        <v>1005211.5</v>
      </c>
      <c r="K287" s="125"/>
      <c r="L287" s="84"/>
      <c r="M287" s="122"/>
      <c r="N287" s="169"/>
      <c r="O287" s="45"/>
      <c r="P287" s="112"/>
      <c r="Q287" s="108"/>
      <c r="R287" s="77"/>
      <c r="S287" s="78"/>
      <c r="T287" s="78"/>
    </row>
    <row r="288" spans="1:25" ht="15" customHeight="1" x14ac:dyDescent="0.25">
      <c r="D288" s="67" t="s">
        <v>171</v>
      </c>
      <c r="E288" s="120"/>
      <c r="F288" s="121"/>
      <c r="G288" s="122"/>
      <c r="H288" s="123"/>
      <c r="I288" s="84"/>
      <c r="J288" s="122"/>
      <c r="K288" s="169"/>
      <c r="L288" s="84"/>
      <c r="M288" s="122"/>
      <c r="N288" s="169"/>
      <c r="O288" s="45"/>
      <c r="P288" s="112"/>
      <c r="Q288" s="108"/>
      <c r="R288" s="77"/>
      <c r="S288" s="78"/>
      <c r="T288" s="78"/>
    </row>
    <row r="289" spans="4:20" ht="30" customHeight="1" x14ac:dyDescent="0.25">
      <c r="D289" s="65" t="s">
        <v>31</v>
      </c>
      <c r="E289" s="120"/>
      <c r="F289" s="121"/>
      <c r="G289" s="122"/>
      <c r="H289" s="123"/>
      <c r="I289" s="84">
        <v>2</v>
      </c>
      <c r="J289" s="124">
        <f>P64</f>
        <v>1610584.63</v>
      </c>
      <c r="K289" s="125"/>
      <c r="L289" s="84"/>
      <c r="M289" s="122"/>
      <c r="N289" s="169"/>
      <c r="O289" s="45"/>
      <c r="P289" s="112"/>
      <c r="Q289" s="108"/>
      <c r="R289" s="77"/>
      <c r="S289" s="78"/>
      <c r="T289" s="78"/>
    </row>
    <row r="290" spans="4:20" ht="26.25" customHeight="1" x14ac:dyDescent="0.25">
      <c r="D290" s="67" t="s">
        <v>174</v>
      </c>
      <c r="E290" s="120"/>
      <c r="F290" s="121"/>
      <c r="G290" s="122"/>
      <c r="H290" s="123"/>
      <c r="I290" s="84"/>
      <c r="J290" s="124"/>
      <c r="K290" s="125"/>
      <c r="L290" s="84"/>
      <c r="M290" s="122"/>
      <c r="N290" s="169"/>
      <c r="O290" s="45"/>
      <c r="P290" s="112"/>
      <c r="Q290" s="108"/>
      <c r="R290" s="77"/>
      <c r="S290" s="78"/>
      <c r="T290" s="78"/>
    </row>
    <row r="291" spans="4:20" ht="15" customHeight="1" x14ac:dyDescent="0.25">
      <c r="D291" s="65" t="s">
        <v>71</v>
      </c>
      <c r="E291" s="120"/>
      <c r="F291" s="121"/>
      <c r="G291" s="122"/>
      <c r="H291" s="123"/>
      <c r="I291" s="84"/>
      <c r="J291" s="124"/>
      <c r="K291" s="125"/>
      <c r="L291" s="84">
        <v>5</v>
      </c>
      <c r="M291" s="124">
        <f>P74</f>
        <v>865260.73</v>
      </c>
      <c r="N291" s="125"/>
      <c r="O291" s="45"/>
      <c r="P291" s="112"/>
      <c r="Q291" s="108"/>
      <c r="R291" s="77"/>
      <c r="S291" s="78"/>
      <c r="T291" s="78"/>
    </row>
    <row r="292" spans="4:20" ht="15" customHeight="1" x14ac:dyDescent="0.25">
      <c r="D292" s="67" t="s">
        <v>176</v>
      </c>
      <c r="E292" s="120"/>
      <c r="F292" s="121"/>
      <c r="G292" s="122"/>
      <c r="H292" s="123"/>
      <c r="I292" s="84"/>
      <c r="J292" s="124"/>
      <c r="K292" s="125"/>
      <c r="L292" s="84"/>
      <c r="M292" s="122"/>
      <c r="N292" s="169"/>
      <c r="O292" s="45"/>
      <c r="P292" s="112"/>
      <c r="Q292" s="108"/>
      <c r="R292" s="77"/>
      <c r="S292" s="78"/>
      <c r="T292" s="78"/>
    </row>
    <row r="293" spans="4:20" ht="15" customHeight="1" x14ac:dyDescent="0.25">
      <c r="D293" s="65" t="s">
        <v>71</v>
      </c>
      <c r="E293" s="120"/>
      <c r="F293" s="121"/>
      <c r="G293" s="122"/>
      <c r="H293" s="123"/>
      <c r="I293" s="84"/>
      <c r="J293" s="124"/>
      <c r="K293" s="125"/>
      <c r="L293" s="84">
        <v>5</v>
      </c>
      <c r="M293" s="124">
        <f>P84</f>
        <v>469447.43000000005</v>
      </c>
      <c r="N293" s="125"/>
      <c r="O293" s="45"/>
      <c r="P293" s="112"/>
      <c r="Q293" s="108"/>
      <c r="R293" s="77"/>
      <c r="S293" s="78"/>
      <c r="T293" s="78"/>
    </row>
    <row r="294" spans="4:20" ht="14.25" customHeight="1" x14ac:dyDescent="0.25">
      <c r="D294" s="67" t="s">
        <v>179</v>
      </c>
      <c r="E294" s="120"/>
      <c r="F294" s="121"/>
      <c r="G294" s="122"/>
      <c r="H294" s="123"/>
      <c r="I294" s="84"/>
      <c r="J294" s="124"/>
      <c r="K294" s="125"/>
      <c r="L294" s="84"/>
      <c r="M294" s="122"/>
      <c r="N294" s="169"/>
      <c r="O294" s="45"/>
      <c r="P294" s="112"/>
      <c r="Q294" s="108"/>
      <c r="R294" s="77"/>
      <c r="S294" s="78"/>
      <c r="T294" s="78"/>
    </row>
    <row r="295" spans="4:20" ht="15" customHeight="1" x14ac:dyDescent="0.25">
      <c r="D295" s="65" t="s">
        <v>71</v>
      </c>
      <c r="E295" s="120"/>
      <c r="F295" s="121"/>
      <c r="G295" s="122"/>
      <c r="H295" s="123"/>
      <c r="I295" s="84"/>
      <c r="J295" s="124"/>
      <c r="K295" s="125"/>
      <c r="L295" s="84">
        <v>2</v>
      </c>
      <c r="M295" s="124">
        <f>P91</f>
        <v>82206.06</v>
      </c>
      <c r="N295" s="125"/>
      <c r="O295" s="45"/>
      <c r="P295" s="112"/>
      <c r="Q295" s="108"/>
      <c r="R295" s="77"/>
      <c r="S295" s="78"/>
      <c r="T295" s="78"/>
    </row>
    <row r="296" spans="4:20" ht="24" customHeight="1" x14ac:dyDescent="0.25">
      <c r="D296" s="67" t="s">
        <v>239</v>
      </c>
      <c r="E296" s="120"/>
      <c r="F296" s="121"/>
      <c r="G296" s="122"/>
      <c r="H296" s="123"/>
      <c r="I296" s="84"/>
      <c r="J296" s="124"/>
      <c r="K296" s="125"/>
      <c r="L296" s="84"/>
      <c r="M296" s="122"/>
      <c r="N296" s="169"/>
      <c r="O296" s="45"/>
      <c r="P296" s="112"/>
      <c r="Q296" s="108"/>
      <c r="R296" s="77"/>
      <c r="S296" s="78"/>
      <c r="T296" s="78"/>
    </row>
    <row r="297" spans="4:20" ht="41.25" customHeight="1" x14ac:dyDescent="0.25">
      <c r="D297" s="65" t="s">
        <v>56</v>
      </c>
      <c r="E297" s="120">
        <v>7</v>
      </c>
      <c r="F297" s="121"/>
      <c r="G297" s="124">
        <f>P103</f>
        <v>4395787.99</v>
      </c>
      <c r="H297" s="126"/>
      <c r="I297" s="84"/>
      <c r="J297" s="124"/>
      <c r="K297" s="125"/>
      <c r="L297" s="84"/>
      <c r="M297" s="124"/>
      <c r="N297" s="125"/>
      <c r="O297" s="45"/>
      <c r="P297" s="112"/>
      <c r="Q297" s="108"/>
      <c r="R297" s="77"/>
      <c r="S297" s="78"/>
      <c r="T297" s="78"/>
    </row>
    <row r="298" spans="4:20" ht="15" customHeight="1" x14ac:dyDescent="0.25">
      <c r="D298" s="104" t="s">
        <v>183</v>
      </c>
      <c r="E298" s="120"/>
      <c r="F298" s="121"/>
      <c r="G298" s="122"/>
      <c r="H298" s="123"/>
      <c r="I298" s="84"/>
      <c r="J298" s="124"/>
      <c r="K298" s="125"/>
      <c r="L298" s="84"/>
      <c r="M298" s="122"/>
      <c r="N298" s="169"/>
      <c r="O298" s="45"/>
      <c r="P298" s="112"/>
      <c r="Q298" s="108"/>
      <c r="R298" s="77"/>
      <c r="S298" s="78"/>
      <c r="T298" s="78"/>
    </row>
    <row r="299" spans="4:20" ht="15" customHeight="1" x14ac:dyDescent="0.25">
      <c r="D299" s="65" t="s">
        <v>71</v>
      </c>
      <c r="E299" s="120"/>
      <c r="F299" s="121"/>
      <c r="G299" s="122"/>
      <c r="H299" s="123"/>
      <c r="I299" s="84"/>
      <c r="J299" s="124"/>
      <c r="K299" s="125"/>
      <c r="L299" s="84">
        <v>1</v>
      </c>
      <c r="M299" s="124">
        <f>P109</f>
        <v>108247.12</v>
      </c>
      <c r="N299" s="125"/>
      <c r="O299" s="45"/>
      <c r="P299" s="112"/>
      <c r="Q299" s="108"/>
      <c r="R299" s="77"/>
      <c r="S299" s="78"/>
      <c r="T299" s="78"/>
    </row>
    <row r="300" spans="4:20" ht="26.25" customHeight="1" x14ac:dyDescent="0.25">
      <c r="D300" s="67" t="s">
        <v>187</v>
      </c>
      <c r="E300" s="120"/>
      <c r="F300" s="121"/>
      <c r="G300" s="122"/>
      <c r="H300" s="123"/>
      <c r="I300" s="84"/>
      <c r="J300" s="124"/>
      <c r="K300" s="125"/>
      <c r="L300" s="84"/>
      <c r="M300" s="122"/>
      <c r="N300" s="169"/>
      <c r="O300" s="45"/>
      <c r="P300" s="112"/>
      <c r="Q300" s="108"/>
      <c r="R300" s="77"/>
      <c r="S300" s="78"/>
      <c r="T300" s="78"/>
    </row>
    <row r="301" spans="4:20" ht="36.75" customHeight="1" x14ac:dyDescent="0.25">
      <c r="D301" s="65" t="s">
        <v>56</v>
      </c>
      <c r="E301" s="120">
        <v>2</v>
      </c>
      <c r="F301" s="121"/>
      <c r="G301" s="124">
        <f>P116</f>
        <v>3073738.11</v>
      </c>
      <c r="H301" s="125"/>
      <c r="I301" s="84"/>
      <c r="J301" s="124"/>
      <c r="K301" s="125"/>
      <c r="L301" s="84"/>
      <c r="M301" s="122"/>
      <c r="N301" s="169"/>
      <c r="O301" s="45"/>
      <c r="P301" s="112"/>
      <c r="Q301" s="108"/>
      <c r="R301" s="77"/>
      <c r="S301" s="78"/>
      <c r="T301" s="78"/>
    </row>
    <row r="302" spans="4:20" ht="27" customHeight="1" x14ac:dyDescent="0.25">
      <c r="D302" s="104" t="s">
        <v>190</v>
      </c>
      <c r="E302" s="120"/>
      <c r="F302" s="121"/>
      <c r="G302" s="122"/>
      <c r="H302" s="123"/>
      <c r="I302" s="84"/>
      <c r="J302" s="124"/>
      <c r="K302" s="125"/>
      <c r="L302" s="84"/>
      <c r="M302" s="122"/>
      <c r="N302" s="169"/>
      <c r="O302" s="45"/>
      <c r="P302" s="112"/>
      <c r="Q302" s="108"/>
      <c r="R302" s="77"/>
      <c r="S302" s="78"/>
      <c r="T302" s="78"/>
    </row>
    <row r="303" spans="4:20" ht="14.25" customHeight="1" x14ac:dyDescent="0.25">
      <c r="D303" s="65" t="s">
        <v>71</v>
      </c>
      <c r="E303" s="120"/>
      <c r="F303" s="121"/>
      <c r="G303" s="122"/>
      <c r="H303" s="123"/>
      <c r="I303" s="84"/>
      <c r="J303" s="124"/>
      <c r="K303" s="125"/>
      <c r="L303" s="84">
        <v>3</v>
      </c>
      <c r="M303" s="124">
        <f>P124</f>
        <v>484363.64</v>
      </c>
      <c r="N303" s="125"/>
      <c r="O303" s="45"/>
      <c r="P303" s="112"/>
      <c r="Q303" s="108"/>
      <c r="R303" s="77"/>
      <c r="S303" s="78"/>
      <c r="T303" s="78"/>
    </row>
    <row r="304" spans="4:20" ht="27" customHeight="1" x14ac:dyDescent="0.25">
      <c r="D304" s="67" t="s">
        <v>192</v>
      </c>
      <c r="E304" s="120"/>
      <c r="F304" s="121"/>
      <c r="G304" s="122"/>
      <c r="H304" s="123"/>
      <c r="I304" s="84"/>
      <c r="J304" s="124"/>
      <c r="K304" s="125"/>
      <c r="L304" s="84"/>
      <c r="M304" s="122"/>
      <c r="N304" s="169"/>
      <c r="O304" s="45"/>
      <c r="P304" s="112"/>
      <c r="Q304" s="108"/>
      <c r="R304" s="77"/>
      <c r="S304" s="78"/>
      <c r="T304" s="78"/>
    </row>
    <row r="305" spans="4:20" ht="15" customHeight="1" x14ac:dyDescent="0.25">
      <c r="D305" s="65" t="s">
        <v>71</v>
      </c>
      <c r="E305" s="120"/>
      <c r="F305" s="121"/>
      <c r="G305" s="122"/>
      <c r="H305" s="123"/>
      <c r="I305" s="84"/>
      <c r="J305" s="124"/>
      <c r="K305" s="125"/>
      <c r="L305" s="84">
        <v>3</v>
      </c>
      <c r="M305" s="124">
        <f>P132</f>
        <v>660337.87</v>
      </c>
      <c r="N305" s="125"/>
      <c r="O305" s="45"/>
      <c r="P305" s="112"/>
      <c r="Q305" s="108"/>
      <c r="R305" s="77"/>
      <c r="S305" s="78"/>
      <c r="T305" s="78"/>
    </row>
    <row r="306" spans="4:20" ht="15" customHeight="1" x14ac:dyDescent="0.25">
      <c r="D306" s="67" t="s">
        <v>196</v>
      </c>
      <c r="E306" s="120"/>
      <c r="F306" s="121"/>
      <c r="G306" s="122"/>
      <c r="H306" s="123"/>
      <c r="I306" s="84"/>
      <c r="J306" s="124"/>
      <c r="K306" s="125"/>
      <c r="L306" s="84"/>
      <c r="M306" s="122"/>
      <c r="N306" s="169"/>
      <c r="O306" s="45"/>
      <c r="P306" s="112"/>
      <c r="Q306" s="108"/>
      <c r="R306" s="77"/>
      <c r="S306" s="78"/>
      <c r="T306" s="78"/>
    </row>
    <row r="307" spans="4:20" ht="38.25" customHeight="1" x14ac:dyDescent="0.25">
      <c r="D307" s="65" t="s">
        <v>56</v>
      </c>
      <c r="E307" s="120">
        <v>4</v>
      </c>
      <c r="F307" s="121"/>
      <c r="G307" s="124">
        <f>P141</f>
        <v>3366172.55</v>
      </c>
      <c r="H307" s="125"/>
      <c r="I307" s="84"/>
      <c r="J307" s="124"/>
      <c r="K307" s="125"/>
      <c r="L307" s="84"/>
      <c r="M307" s="122"/>
      <c r="N307" s="169"/>
      <c r="O307" s="45"/>
      <c r="P307" s="112"/>
      <c r="Q307" s="108"/>
      <c r="R307" s="77"/>
      <c r="S307" s="78"/>
      <c r="T307" s="78"/>
    </row>
    <row r="308" spans="4:20" ht="15" customHeight="1" x14ac:dyDescent="0.25">
      <c r="D308" s="104" t="s">
        <v>197</v>
      </c>
      <c r="E308" s="120"/>
      <c r="F308" s="121"/>
      <c r="G308" s="122"/>
      <c r="H308" s="123"/>
      <c r="I308" s="84"/>
      <c r="J308" s="124"/>
      <c r="K308" s="125"/>
      <c r="L308" s="84"/>
      <c r="M308" s="122"/>
      <c r="N308" s="169"/>
      <c r="O308" s="45"/>
      <c r="P308" s="112"/>
      <c r="Q308" s="108"/>
      <c r="R308" s="77"/>
      <c r="S308" s="78"/>
      <c r="T308" s="78"/>
    </row>
    <row r="309" spans="4:20" ht="15" customHeight="1" x14ac:dyDescent="0.25">
      <c r="D309" s="65" t="s">
        <v>71</v>
      </c>
      <c r="E309" s="120"/>
      <c r="F309" s="121"/>
      <c r="G309" s="124"/>
      <c r="H309" s="126"/>
      <c r="I309" s="84"/>
      <c r="J309" s="124"/>
      <c r="K309" s="125"/>
      <c r="L309" s="84">
        <v>4</v>
      </c>
      <c r="M309" s="124">
        <f>P150</f>
        <v>964711.42999999993</v>
      </c>
      <c r="N309" s="125"/>
      <c r="O309" s="45"/>
      <c r="P309" s="112"/>
      <c r="Q309" s="109"/>
      <c r="R309" s="105"/>
      <c r="S309" s="78"/>
      <c r="T309" s="78"/>
    </row>
    <row r="310" spans="4:20" ht="41.25" customHeight="1" x14ac:dyDescent="0.25">
      <c r="D310" s="65" t="s">
        <v>56</v>
      </c>
      <c r="E310" s="120">
        <v>39</v>
      </c>
      <c r="F310" s="121"/>
      <c r="G310" s="124">
        <f>P190</f>
        <v>55462466.600000016</v>
      </c>
      <c r="H310" s="126"/>
      <c r="I310" s="84"/>
      <c r="J310" s="124"/>
      <c r="K310" s="125"/>
      <c r="L310" s="84"/>
      <c r="M310" s="122"/>
      <c r="N310" s="169"/>
      <c r="O310" s="45"/>
      <c r="P310" s="112"/>
      <c r="Q310" s="109"/>
      <c r="R310" s="105"/>
      <c r="S310" s="78"/>
      <c r="T310" s="78"/>
    </row>
    <row r="311" spans="4:20" ht="15" customHeight="1" x14ac:dyDescent="0.25">
      <c r="D311" s="104" t="s">
        <v>203</v>
      </c>
      <c r="E311" s="120"/>
      <c r="F311" s="121"/>
      <c r="G311" s="122"/>
      <c r="H311" s="123"/>
      <c r="I311" s="84"/>
      <c r="J311" s="124"/>
      <c r="K311" s="125"/>
      <c r="L311" s="84"/>
      <c r="M311" s="122"/>
      <c r="N311" s="169"/>
      <c r="O311" s="45"/>
      <c r="P311" s="112"/>
      <c r="Q311" s="109"/>
      <c r="R311" s="105"/>
      <c r="S311" s="78"/>
      <c r="T311" s="78"/>
    </row>
    <row r="312" spans="4:20" ht="15" customHeight="1" x14ac:dyDescent="0.25">
      <c r="D312" s="65" t="s">
        <v>71</v>
      </c>
      <c r="E312" s="120"/>
      <c r="F312" s="121"/>
      <c r="G312" s="122"/>
      <c r="H312" s="123"/>
      <c r="I312" s="84"/>
      <c r="J312" s="124"/>
      <c r="K312" s="125"/>
      <c r="L312" s="84">
        <v>3</v>
      </c>
      <c r="M312" s="124">
        <f>P198</f>
        <v>83841.349999999991</v>
      </c>
      <c r="N312" s="125"/>
      <c r="O312" s="45"/>
      <c r="P312" s="112"/>
      <c r="Q312" s="109"/>
      <c r="R312" s="105"/>
      <c r="S312" s="78"/>
      <c r="T312" s="78"/>
    </row>
    <row r="313" spans="4:20" ht="27" customHeight="1" x14ac:dyDescent="0.25">
      <c r="D313" s="104" t="s">
        <v>211</v>
      </c>
      <c r="E313" s="120"/>
      <c r="F313" s="121"/>
      <c r="G313" s="122"/>
      <c r="H313" s="123"/>
      <c r="I313" s="84"/>
      <c r="J313" s="124"/>
      <c r="K313" s="125"/>
      <c r="L313" s="84"/>
      <c r="M313" s="122"/>
      <c r="N313" s="169"/>
      <c r="O313" s="45"/>
      <c r="P313" s="112"/>
      <c r="Q313" s="109"/>
      <c r="R313" s="105"/>
      <c r="S313" s="78"/>
      <c r="T313" s="78"/>
    </row>
    <row r="314" spans="4:20" ht="15" customHeight="1" x14ac:dyDescent="0.25">
      <c r="D314" s="65" t="s">
        <v>71</v>
      </c>
      <c r="E314" s="120"/>
      <c r="F314" s="121"/>
      <c r="G314" s="122"/>
      <c r="H314" s="123"/>
      <c r="I314" s="84"/>
      <c r="J314" s="124"/>
      <c r="K314" s="125"/>
      <c r="L314" s="84">
        <v>2</v>
      </c>
      <c r="M314" s="124">
        <f>P205</f>
        <v>170181.82</v>
      </c>
      <c r="N314" s="125"/>
      <c r="O314" s="45"/>
      <c r="P314" s="112"/>
      <c r="Q314" s="109"/>
      <c r="R314" s="105"/>
      <c r="S314" s="78"/>
      <c r="T314" s="78"/>
    </row>
    <row r="315" spans="4:20" ht="26.25" customHeight="1" x14ac:dyDescent="0.25">
      <c r="D315" s="104" t="s">
        <v>217</v>
      </c>
      <c r="E315" s="120"/>
      <c r="F315" s="121"/>
      <c r="G315" s="122"/>
      <c r="H315" s="123"/>
      <c r="I315" s="84"/>
      <c r="J315" s="124"/>
      <c r="K315" s="125"/>
      <c r="L315" s="84"/>
      <c r="M315" s="122"/>
      <c r="N315" s="169"/>
      <c r="O315" s="45"/>
      <c r="P315" s="112"/>
      <c r="Q315" s="109"/>
      <c r="R315" s="105"/>
      <c r="S315" s="78"/>
      <c r="T315" s="78"/>
    </row>
    <row r="316" spans="4:20" ht="15" customHeight="1" x14ac:dyDescent="0.25">
      <c r="D316" s="65" t="s">
        <v>71</v>
      </c>
      <c r="E316" s="120"/>
      <c r="F316" s="121"/>
      <c r="G316" s="122"/>
      <c r="H316" s="123"/>
      <c r="I316" s="84"/>
      <c r="J316" s="124"/>
      <c r="K316" s="125"/>
      <c r="L316" s="84">
        <v>1</v>
      </c>
      <c r="M316" s="124">
        <f>P211</f>
        <v>91636.36</v>
      </c>
      <c r="N316" s="125"/>
      <c r="O316" s="45"/>
      <c r="P316" s="112"/>
      <c r="Q316" s="109"/>
      <c r="R316" s="105"/>
      <c r="S316" s="78"/>
      <c r="T316" s="78"/>
    </row>
    <row r="317" spans="4:20" ht="25.5" customHeight="1" x14ac:dyDescent="0.25">
      <c r="D317" s="104" t="s">
        <v>221</v>
      </c>
      <c r="E317" s="120"/>
      <c r="F317" s="121"/>
      <c r="G317" s="122"/>
      <c r="H317" s="123"/>
      <c r="I317" s="84"/>
      <c r="J317" s="124"/>
      <c r="K317" s="125"/>
      <c r="L317" s="84"/>
      <c r="M317" s="122"/>
      <c r="N317" s="169"/>
      <c r="O317" s="45"/>
      <c r="P317" s="112"/>
      <c r="Q317" s="109"/>
      <c r="R317" s="105"/>
      <c r="S317" s="78"/>
      <c r="T317" s="78"/>
    </row>
    <row r="318" spans="4:20" ht="15" customHeight="1" x14ac:dyDescent="0.25">
      <c r="D318" s="65" t="s">
        <v>71</v>
      </c>
      <c r="E318" s="120"/>
      <c r="F318" s="121"/>
      <c r="G318" s="122"/>
      <c r="H318" s="123"/>
      <c r="I318" s="84"/>
      <c r="J318" s="124"/>
      <c r="K318" s="125"/>
      <c r="L318" s="84">
        <v>5</v>
      </c>
      <c r="M318" s="124">
        <f>P221</f>
        <v>12306666.109999999</v>
      </c>
      <c r="N318" s="125"/>
      <c r="O318" s="45"/>
      <c r="P318" s="112"/>
      <c r="Q318" s="109"/>
      <c r="R318" s="105"/>
      <c r="S318" s="78"/>
      <c r="T318" s="78"/>
    </row>
    <row r="319" spans="4:20" ht="15" customHeight="1" x14ac:dyDescent="0.25">
      <c r="D319" s="65" t="s">
        <v>83</v>
      </c>
      <c r="E319" s="120"/>
      <c r="F319" s="121"/>
      <c r="G319" s="122"/>
      <c r="H319" s="123"/>
      <c r="I319" s="84"/>
      <c r="J319" s="124"/>
      <c r="K319" s="125"/>
      <c r="L319" s="84"/>
      <c r="M319" s="122"/>
      <c r="N319" s="169"/>
      <c r="O319" s="119">
        <v>1</v>
      </c>
      <c r="P319" s="116">
        <f>P223</f>
        <v>286809.84000000003</v>
      </c>
      <c r="Q319" s="109"/>
      <c r="R319" s="105"/>
      <c r="S319" s="78"/>
      <c r="T319" s="78"/>
    </row>
    <row r="320" spans="4:20" ht="27" customHeight="1" x14ac:dyDescent="0.25">
      <c r="D320" s="104" t="s">
        <v>222</v>
      </c>
      <c r="E320" s="120"/>
      <c r="F320" s="121"/>
      <c r="G320" s="122"/>
      <c r="H320" s="123"/>
      <c r="I320" s="84"/>
      <c r="J320" s="124"/>
      <c r="K320" s="125"/>
      <c r="L320" s="84"/>
      <c r="M320" s="122"/>
      <c r="N320" s="169"/>
      <c r="O320" s="45"/>
      <c r="P320" s="112"/>
      <c r="Q320" s="109"/>
      <c r="R320" s="105"/>
      <c r="S320" s="78"/>
      <c r="T320" s="78"/>
    </row>
    <row r="321" spans="4:20" ht="15" customHeight="1" x14ac:dyDescent="0.25">
      <c r="D321" s="65" t="s">
        <v>71</v>
      </c>
      <c r="E321" s="120"/>
      <c r="F321" s="121"/>
      <c r="G321" s="122"/>
      <c r="H321" s="123"/>
      <c r="I321" s="84"/>
      <c r="J321" s="124"/>
      <c r="K321" s="125"/>
      <c r="L321" s="84">
        <v>2</v>
      </c>
      <c r="M321" s="124">
        <f>P230</f>
        <v>511366.83</v>
      </c>
      <c r="N321" s="125"/>
      <c r="O321" s="45"/>
      <c r="P321" s="112"/>
      <c r="Q321" s="109"/>
      <c r="R321" s="105"/>
      <c r="S321" s="78"/>
      <c r="T321" s="78"/>
    </row>
    <row r="322" spans="4:20" ht="27" customHeight="1" x14ac:dyDescent="0.25">
      <c r="D322" s="104" t="s">
        <v>229</v>
      </c>
      <c r="E322" s="120"/>
      <c r="F322" s="121"/>
      <c r="G322" s="122"/>
      <c r="H322" s="123"/>
      <c r="I322" s="84"/>
      <c r="J322" s="124"/>
      <c r="K322" s="125"/>
      <c r="L322" s="84"/>
      <c r="M322" s="122"/>
      <c r="N322" s="169"/>
      <c r="O322" s="45"/>
      <c r="P322" s="112"/>
      <c r="Q322" s="109"/>
      <c r="R322" s="105"/>
      <c r="S322" s="78"/>
      <c r="T322" s="78"/>
    </row>
    <row r="323" spans="4:20" ht="39.75" customHeight="1" x14ac:dyDescent="0.25">
      <c r="D323" s="65" t="s">
        <v>56</v>
      </c>
      <c r="E323" s="120">
        <v>7</v>
      </c>
      <c r="F323" s="121"/>
      <c r="G323" s="124">
        <f>P242</f>
        <v>12993474.470000001</v>
      </c>
      <c r="H323" s="126"/>
      <c r="I323" s="84"/>
      <c r="J323" s="124"/>
      <c r="K323" s="125"/>
      <c r="L323" s="84"/>
      <c r="M323" s="122"/>
      <c r="N323" s="169"/>
      <c r="O323" s="45"/>
      <c r="P323" s="112"/>
      <c r="Q323" s="109"/>
      <c r="R323" s="105"/>
      <c r="S323" s="78"/>
      <c r="T323" s="78"/>
    </row>
    <row r="324" spans="4:20" ht="27" customHeight="1" x14ac:dyDescent="0.25">
      <c r="D324" s="104" t="s">
        <v>233</v>
      </c>
      <c r="E324" s="120"/>
      <c r="F324" s="121"/>
      <c r="G324" s="122"/>
      <c r="H324" s="123"/>
      <c r="I324" s="84"/>
      <c r="J324" s="124"/>
      <c r="K324" s="125"/>
      <c r="L324" s="84"/>
      <c r="M324" s="122"/>
      <c r="N324" s="169"/>
      <c r="O324" s="45"/>
      <c r="P324" s="112"/>
      <c r="Q324" s="109"/>
      <c r="R324" s="105"/>
      <c r="S324" s="78"/>
      <c r="T324" s="78"/>
    </row>
    <row r="325" spans="4:20" ht="15" customHeight="1" x14ac:dyDescent="0.25">
      <c r="D325" s="65" t="s">
        <v>71</v>
      </c>
      <c r="E325" s="120"/>
      <c r="F325" s="121"/>
      <c r="G325" s="124"/>
      <c r="H325" s="126"/>
      <c r="I325" s="84"/>
      <c r="J325" s="124"/>
      <c r="K325" s="125"/>
      <c r="L325" s="84">
        <v>3</v>
      </c>
      <c r="M325" s="124">
        <f>P250</f>
        <v>223893.24000000002</v>
      </c>
      <c r="N325" s="125"/>
      <c r="O325" s="45"/>
      <c r="P325" s="112"/>
      <c r="Q325" s="109"/>
      <c r="R325" s="105"/>
      <c r="S325" s="78"/>
      <c r="T325" s="78"/>
    </row>
    <row r="326" spans="4:20" ht="37.5" customHeight="1" x14ac:dyDescent="0.25">
      <c r="D326" s="65" t="s">
        <v>56</v>
      </c>
      <c r="E326" s="120">
        <v>5</v>
      </c>
      <c r="F326" s="121"/>
      <c r="G326" s="124">
        <f>P256</f>
        <v>7416746.5899999999</v>
      </c>
      <c r="H326" s="126"/>
      <c r="I326" s="84"/>
      <c r="J326" s="124"/>
      <c r="K326" s="125"/>
      <c r="L326" s="84"/>
      <c r="M326" s="122"/>
      <c r="N326" s="169"/>
      <c r="O326" s="45"/>
      <c r="P326" s="112"/>
      <c r="Q326" s="109"/>
      <c r="R326" s="105"/>
      <c r="S326" s="78"/>
      <c r="T326" s="78"/>
    </row>
    <row r="327" spans="4:20" ht="26.25" customHeight="1" x14ac:dyDescent="0.25">
      <c r="D327" s="104" t="s">
        <v>235</v>
      </c>
      <c r="E327" s="120"/>
      <c r="F327" s="121"/>
      <c r="G327" s="122"/>
      <c r="H327" s="123"/>
      <c r="I327" s="84"/>
      <c r="J327" s="124"/>
      <c r="K327" s="125"/>
      <c r="L327" s="84"/>
      <c r="M327" s="122"/>
      <c r="N327" s="169"/>
      <c r="O327" s="45"/>
      <c r="P327" s="112"/>
      <c r="Q327" s="109"/>
      <c r="R327" s="105"/>
      <c r="S327" s="78"/>
      <c r="T327" s="78"/>
    </row>
    <row r="328" spans="4:20" ht="15" customHeight="1" x14ac:dyDescent="0.25">
      <c r="D328" s="65" t="s">
        <v>71</v>
      </c>
      <c r="E328" s="120"/>
      <c r="F328" s="121"/>
      <c r="G328" s="124"/>
      <c r="H328" s="126"/>
      <c r="I328" s="84"/>
      <c r="J328" s="124"/>
      <c r="K328" s="125"/>
      <c r="L328" s="84">
        <v>2</v>
      </c>
      <c r="M328" s="124">
        <f>P263</f>
        <v>154203.28</v>
      </c>
      <c r="N328" s="125"/>
      <c r="O328" s="45"/>
      <c r="P328" s="112"/>
      <c r="Q328" s="109"/>
      <c r="R328" s="105"/>
      <c r="S328" s="78"/>
      <c r="T328" s="78"/>
    </row>
    <row r="329" spans="4:20" ht="15" customHeight="1" x14ac:dyDescent="0.25">
      <c r="D329" s="65"/>
      <c r="E329" s="120"/>
      <c r="F329" s="121"/>
      <c r="G329" s="85"/>
      <c r="H329" s="87"/>
      <c r="I329" s="84"/>
      <c r="J329" s="88"/>
      <c r="K329" s="89"/>
      <c r="L329" s="84"/>
      <c r="M329" s="85"/>
      <c r="N329" s="86"/>
      <c r="O329" s="45"/>
      <c r="P329" s="112"/>
      <c r="Q329" s="109"/>
      <c r="R329" s="105"/>
      <c r="S329" s="78"/>
      <c r="T329" s="78"/>
    </row>
    <row r="330" spans="4:20" ht="15" customHeight="1" thickBot="1" x14ac:dyDescent="0.3">
      <c r="D330" s="65"/>
      <c r="E330" s="120"/>
      <c r="F330" s="121"/>
      <c r="G330" s="122"/>
      <c r="H330" s="123"/>
      <c r="I330" s="84"/>
      <c r="J330" s="124"/>
      <c r="K330" s="125"/>
      <c r="L330" s="84"/>
      <c r="M330" s="122"/>
      <c r="N330" s="169"/>
      <c r="O330" s="45"/>
      <c r="P330" s="113"/>
      <c r="Q330" s="173" t="s">
        <v>148</v>
      </c>
      <c r="R330" s="174"/>
      <c r="S330" s="78"/>
      <c r="T330" s="78"/>
    </row>
    <row r="331" spans="4:20" ht="15.75" thickBot="1" x14ac:dyDescent="0.3">
      <c r="D331" s="30" t="s">
        <v>33</v>
      </c>
      <c r="E331" s="149">
        <f>SUM(E278:F330)</f>
        <v>64</v>
      </c>
      <c r="F331" s="150"/>
      <c r="G331" s="151">
        <f>SUM(G278:H330)</f>
        <v>86708386.310000017</v>
      </c>
      <c r="H331" s="152"/>
      <c r="I331" s="31">
        <f>SUM(I278:I330)</f>
        <v>10</v>
      </c>
      <c r="J331" s="151">
        <f>SUM(J278:K330)</f>
        <v>16166819.190000001</v>
      </c>
      <c r="K331" s="152"/>
      <c r="L331" s="103">
        <f>SUM(L278:L330)</f>
        <v>52</v>
      </c>
      <c r="M331" s="151">
        <f>SUM(M278:N330)</f>
        <v>25234329.209999997</v>
      </c>
      <c r="N331" s="152"/>
      <c r="O331" s="103">
        <f>SUM(O278:O330)</f>
        <v>1</v>
      </c>
      <c r="P331" s="118">
        <f>SUM(P278:P330)</f>
        <v>286809.84000000003</v>
      </c>
      <c r="Q331" s="171">
        <f>P331+M331+J331+G331</f>
        <v>128396344.55000001</v>
      </c>
      <c r="R331" s="172"/>
      <c r="S331" s="153"/>
      <c r="T331" s="154"/>
    </row>
    <row r="341" spans="1:25" ht="16.5" x14ac:dyDescent="0.25">
      <c r="A341" s="155"/>
      <c r="B341" s="155"/>
      <c r="C341" s="155"/>
      <c r="D341" s="155"/>
      <c r="E341" s="155"/>
      <c r="F341" s="155"/>
      <c r="G341" s="155"/>
      <c r="H341" s="155"/>
      <c r="I341" s="16"/>
      <c r="J341" s="16"/>
    </row>
    <row r="342" spans="1:25" ht="16.5" x14ac:dyDescent="0.3">
      <c r="A342" s="16"/>
      <c r="B342" s="144"/>
      <c r="C342" s="144"/>
      <c r="D342" s="144"/>
      <c r="E342" s="17"/>
      <c r="F342" s="16"/>
      <c r="G342" s="16"/>
      <c r="H342" s="16"/>
      <c r="I342" s="16"/>
      <c r="J342" s="16"/>
    </row>
    <row r="343" spans="1:25" ht="16.5" x14ac:dyDescent="0.25">
      <c r="B343" s="170"/>
      <c r="C343" s="170"/>
      <c r="D343" s="170"/>
      <c r="E343" s="170"/>
      <c r="F343" s="170"/>
      <c r="G343" s="170"/>
      <c r="H343" s="170"/>
      <c r="I343" s="170"/>
      <c r="J343" s="170"/>
      <c r="K343" s="170"/>
      <c r="L343" s="170"/>
      <c r="M343" s="170"/>
      <c r="N343" s="170"/>
      <c r="O343" s="170"/>
      <c r="P343" s="170"/>
      <c r="Q343" s="170"/>
      <c r="R343" s="170"/>
      <c r="S343" s="170"/>
      <c r="T343" s="170"/>
      <c r="U343" s="170"/>
      <c r="V343" s="170"/>
      <c r="W343" s="170"/>
      <c r="X343" s="170"/>
      <c r="Y343" s="170"/>
    </row>
    <row r="344" spans="1:25" ht="16.5" x14ac:dyDescent="0.3">
      <c r="A344" s="16"/>
      <c r="B344" s="144"/>
      <c r="C344" s="144"/>
      <c r="D344" s="144"/>
      <c r="E344" s="144"/>
      <c r="F344" s="144"/>
      <c r="G344" s="144"/>
      <c r="H344" s="144"/>
      <c r="I344" s="144"/>
      <c r="J344" s="144"/>
      <c r="K344" s="144"/>
      <c r="L344" s="144"/>
      <c r="M344" s="144"/>
      <c r="N344" s="144"/>
      <c r="O344" s="144"/>
      <c r="P344" s="144"/>
      <c r="Q344" s="144"/>
      <c r="R344" s="144"/>
      <c r="S344" s="144"/>
      <c r="T344" s="144"/>
      <c r="U344" s="144"/>
      <c r="V344" s="144"/>
      <c r="W344" s="144"/>
      <c r="X344" s="144"/>
      <c r="Y344" s="144"/>
    </row>
    <row r="345" spans="1:25" ht="16.5" x14ac:dyDescent="0.3">
      <c r="A345" s="16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</row>
    <row r="346" spans="1:25" ht="16.5" x14ac:dyDescent="0.3">
      <c r="A346" s="16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</row>
  </sheetData>
  <mergeCells count="292">
    <mergeCell ref="B187:C187"/>
    <mergeCell ref="B188:C188"/>
    <mergeCell ref="B189:C189"/>
    <mergeCell ref="E190:J190"/>
    <mergeCell ref="E150:I150"/>
    <mergeCell ref="E141:J141"/>
    <mergeCell ref="E205:I205"/>
    <mergeCell ref="E211:I211"/>
    <mergeCell ref="E221:I221"/>
    <mergeCell ref="E198:I198"/>
    <mergeCell ref="E223:I223"/>
    <mergeCell ref="E230:I230"/>
    <mergeCell ref="E242:J242"/>
    <mergeCell ref="E250:I250"/>
    <mergeCell ref="E263:I263"/>
    <mergeCell ref="G324:H324"/>
    <mergeCell ref="J324:K324"/>
    <mergeCell ref="M324:N324"/>
    <mergeCell ref="G325:H325"/>
    <mergeCell ref="J325:K325"/>
    <mergeCell ref="M325:N325"/>
    <mergeCell ref="D274:P274"/>
    <mergeCell ref="A271:H271"/>
    <mergeCell ref="M309:N309"/>
    <mergeCell ref="M311:N311"/>
    <mergeCell ref="M310:N310"/>
    <mergeCell ref="J290:K290"/>
    <mergeCell ref="J291:K291"/>
    <mergeCell ref="J292:K292"/>
    <mergeCell ref="J293:K293"/>
    <mergeCell ref="M293:N293"/>
    <mergeCell ref="M295:N295"/>
    <mergeCell ref="M292:N292"/>
    <mergeCell ref="M290:N290"/>
    <mergeCell ref="G326:H326"/>
    <mergeCell ref="J326:K326"/>
    <mergeCell ref="M326:N326"/>
    <mergeCell ref="J322:K322"/>
    <mergeCell ref="J323:K323"/>
    <mergeCell ref="M312:N312"/>
    <mergeCell ref="M313:N313"/>
    <mergeCell ref="M314:N314"/>
    <mergeCell ref="M315:N315"/>
    <mergeCell ref="M316:N316"/>
    <mergeCell ref="M317:N317"/>
    <mergeCell ref="M318:N318"/>
    <mergeCell ref="J313:K313"/>
    <mergeCell ref="J314:K314"/>
    <mergeCell ref="J315:K315"/>
    <mergeCell ref="J316:K316"/>
    <mergeCell ref="J317:K317"/>
    <mergeCell ref="J318:K318"/>
    <mergeCell ref="J319:K319"/>
    <mergeCell ref="J320:K320"/>
    <mergeCell ref="G315:H315"/>
    <mergeCell ref="G316:H316"/>
    <mergeCell ref="G317:H317"/>
    <mergeCell ref="G318:H318"/>
    <mergeCell ref="G319:H319"/>
    <mergeCell ref="G320:H320"/>
    <mergeCell ref="G285:H285"/>
    <mergeCell ref="J284:K284"/>
    <mergeCell ref="J285:K285"/>
    <mergeCell ref="E287:F287"/>
    <mergeCell ref="G287:H287"/>
    <mergeCell ref="J287:K287"/>
    <mergeCell ref="E289:F289"/>
    <mergeCell ref="G289:H289"/>
    <mergeCell ref="E309:F309"/>
    <mergeCell ref="E317:F317"/>
    <mergeCell ref="E318:F318"/>
    <mergeCell ref="E285:F285"/>
    <mergeCell ref="G284:H284"/>
    <mergeCell ref="E301:F301"/>
    <mergeCell ref="G301:H301"/>
    <mergeCell ref="E296:F296"/>
    <mergeCell ref="G296:H296"/>
    <mergeCell ref="E297:F297"/>
    <mergeCell ref="G297:H297"/>
    <mergeCell ref="E294:F294"/>
    <mergeCell ref="J295:K295"/>
    <mergeCell ref="J298:K298"/>
    <mergeCell ref="E326:F326"/>
    <mergeCell ref="E327:F327"/>
    <mergeCell ref="E328:F328"/>
    <mergeCell ref="E329:F329"/>
    <mergeCell ref="G327:H327"/>
    <mergeCell ref="M319:N319"/>
    <mergeCell ref="M320:N320"/>
    <mergeCell ref="M321:N321"/>
    <mergeCell ref="M322:N322"/>
    <mergeCell ref="M323:N323"/>
    <mergeCell ref="J321:K321"/>
    <mergeCell ref="G321:H321"/>
    <mergeCell ref="G322:H322"/>
    <mergeCell ref="G323:H323"/>
    <mergeCell ref="J327:K327"/>
    <mergeCell ref="M327:N327"/>
    <mergeCell ref="G328:H328"/>
    <mergeCell ref="J328:K328"/>
    <mergeCell ref="M328:N328"/>
    <mergeCell ref="E319:F319"/>
    <mergeCell ref="E320:F320"/>
    <mergeCell ref="E321:F321"/>
    <mergeCell ref="E322:F322"/>
    <mergeCell ref="E323:F323"/>
    <mergeCell ref="E324:F324"/>
    <mergeCell ref="E325:F325"/>
    <mergeCell ref="E46:I46"/>
    <mergeCell ref="M278:N278"/>
    <mergeCell ref="J278:K278"/>
    <mergeCell ref="E278:F278"/>
    <mergeCell ref="G278:H278"/>
    <mergeCell ref="E91:I91"/>
    <mergeCell ref="E109:I109"/>
    <mergeCell ref="E116:J116"/>
    <mergeCell ref="E286:F286"/>
    <mergeCell ref="G286:H286"/>
    <mergeCell ref="J286:K286"/>
    <mergeCell ref="M286:N286"/>
    <mergeCell ref="E57:I57"/>
    <mergeCell ref="E74:I74"/>
    <mergeCell ref="E283:F283"/>
    <mergeCell ref="G283:H283"/>
    <mergeCell ref="J283:K283"/>
    <mergeCell ref="J280:K280"/>
    <mergeCell ref="E256:J256"/>
    <mergeCell ref="E280:F280"/>
    <mergeCell ref="G280:H280"/>
    <mergeCell ref="M280:N280"/>
    <mergeCell ref="E27:I27"/>
    <mergeCell ref="E281:F281"/>
    <mergeCell ref="G282:H282"/>
    <mergeCell ref="G281:H281"/>
    <mergeCell ref="J281:K281"/>
    <mergeCell ref="E282:F282"/>
    <mergeCell ref="Q331:R331"/>
    <mergeCell ref="Q330:R330"/>
    <mergeCell ref="M305:N305"/>
    <mergeCell ref="E307:F307"/>
    <mergeCell ref="G307:H307"/>
    <mergeCell ref="Q271:Y271"/>
    <mergeCell ref="E84:I84"/>
    <mergeCell ref="E295:F295"/>
    <mergeCell ref="E298:F298"/>
    <mergeCell ref="E299:F299"/>
    <mergeCell ref="E300:F300"/>
    <mergeCell ref="G294:H294"/>
    <mergeCell ref="G295:H295"/>
    <mergeCell ref="G298:H298"/>
    <mergeCell ref="E36:I36"/>
    <mergeCell ref="E284:F284"/>
    <mergeCell ref="J276:K276"/>
    <mergeCell ref="L275:N275"/>
    <mergeCell ref="G276:H276"/>
    <mergeCell ref="E290:F290"/>
    <mergeCell ref="E291:F291"/>
    <mergeCell ref="E292:F292"/>
    <mergeCell ref="E293:F293"/>
    <mergeCell ref="G290:H290"/>
    <mergeCell ref="G291:H291"/>
    <mergeCell ref="G292:H292"/>
    <mergeCell ref="G293:H293"/>
    <mergeCell ref="E288:F288"/>
    <mergeCell ref="G288:H288"/>
    <mergeCell ref="E276:F276"/>
    <mergeCell ref="B342:D342"/>
    <mergeCell ref="M281:N281"/>
    <mergeCell ref="M282:N282"/>
    <mergeCell ref="M283:N283"/>
    <mergeCell ref="M284:N284"/>
    <mergeCell ref="M285:N285"/>
    <mergeCell ref="G279:H279"/>
    <mergeCell ref="J279:K279"/>
    <mergeCell ref="M279:N279"/>
    <mergeCell ref="G306:H306"/>
    <mergeCell ref="G308:H308"/>
    <mergeCell ref="G330:H330"/>
    <mergeCell ref="J301:K301"/>
    <mergeCell ref="M300:N300"/>
    <mergeCell ref="M301:N301"/>
    <mergeCell ref="M302:N302"/>
    <mergeCell ref="M304:N304"/>
    <mergeCell ref="J302:K302"/>
    <mergeCell ref="J304:K304"/>
    <mergeCell ref="M303:N303"/>
    <mergeCell ref="G300:H300"/>
    <mergeCell ref="J300:K300"/>
    <mergeCell ref="G299:H299"/>
    <mergeCell ref="J294:K294"/>
    <mergeCell ref="M276:N276"/>
    <mergeCell ref="J296:K296"/>
    <mergeCell ref="M296:N296"/>
    <mergeCell ref="J297:K297"/>
    <mergeCell ref="M297:N297"/>
    <mergeCell ref="J288:K288"/>
    <mergeCell ref="J282:K282"/>
    <mergeCell ref="J308:K308"/>
    <mergeCell ref="M287:N287"/>
    <mergeCell ref="J289:K289"/>
    <mergeCell ref="J299:K299"/>
    <mergeCell ref="O275:P275"/>
    <mergeCell ref="M299:N299"/>
    <mergeCell ref="M288:N288"/>
    <mergeCell ref="M289:N289"/>
    <mergeCell ref="M291:N291"/>
    <mergeCell ref="M294:N294"/>
    <mergeCell ref="M298:N298"/>
    <mergeCell ref="E103:J103"/>
    <mergeCell ref="B343:Y343"/>
    <mergeCell ref="G304:H304"/>
    <mergeCell ref="G305:H305"/>
    <mergeCell ref="G313:H313"/>
    <mergeCell ref="G314:H314"/>
    <mergeCell ref="M306:N306"/>
    <mergeCell ref="M307:N307"/>
    <mergeCell ref="M308:N308"/>
    <mergeCell ref="M330:N330"/>
    <mergeCell ref="E124:I124"/>
    <mergeCell ref="E132:I132"/>
    <mergeCell ref="E302:F302"/>
    <mergeCell ref="E304:F304"/>
    <mergeCell ref="E305:F305"/>
    <mergeCell ref="E306:F306"/>
    <mergeCell ref="E308:F308"/>
    <mergeCell ref="B344:Y344"/>
    <mergeCell ref="U8:U9"/>
    <mergeCell ref="K9:M9"/>
    <mergeCell ref="N9:P9"/>
    <mergeCell ref="K8:P8"/>
    <mergeCell ref="E331:F331"/>
    <mergeCell ref="G331:H331"/>
    <mergeCell ref="J331:K331"/>
    <mergeCell ref="M331:N331"/>
    <mergeCell ref="S331:T331"/>
    <mergeCell ref="A341:H341"/>
    <mergeCell ref="S276:T276"/>
    <mergeCell ref="E277:F277"/>
    <mergeCell ref="G277:H277"/>
    <mergeCell ref="J277:K277"/>
    <mergeCell ref="M277:N277"/>
    <mergeCell ref="R277:R279"/>
    <mergeCell ref="S277:T279"/>
    <mergeCell ref="E279:F279"/>
    <mergeCell ref="D275:D276"/>
    <mergeCell ref="E275:H275"/>
    <mergeCell ref="I275:K275"/>
    <mergeCell ref="E18:I18"/>
    <mergeCell ref="E21:I21"/>
    <mergeCell ref="A1:Y1"/>
    <mergeCell ref="A2:Y2"/>
    <mergeCell ref="X3:Y3"/>
    <mergeCell ref="A4:N4"/>
    <mergeCell ref="Q4:Y4"/>
    <mergeCell ref="A5:B5"/>
    <mergeCell ref="C5:Q5"/>
    <mergeCell ref="R5:Y5"/>
    <mergeCell ref="A8:A9"/>
    <mergeCell ref="B8:C8"/>
    <mergeCell ref="D8:D9"/>
    <mergeCell ref="E8:E9"/>
    <mergeCell ref="F8:F9"/>
    <mergeCell ref="G8:G9"/>
    <mergeCell ref="Y8:Y9"/>
    <mergeCell ref="H8:H9"/>
    <mergeCell ref="I8:J8"/>
    <mergeCell ref="Q8:R8"/>
    <mergeCell ref="S8:T8"/>
    <mergeCell ref="E330:F330"/>
    <mergeCell ref="E303:F303"/>
    <mergeCell ref="G303:H303"/>
    <mergeCell ref="J303:K303"/>
    <mergeCell ref="J305:K305"/>
    <mergeCell ref="J306:K306"/>
    <mergeCell ref="J307:K307"/>
    <mergeCell ref="J330:K330"/>
    <mergeCell ref="G302:H302"/>
    <mergeCell ref="E310:F310"/>
    <mergeCell ref="E311:F311"/>
    <mergeCell ref="E312:F312"/>
    <mergeCell ref="G309:H309"/>
    <mergeCell ref="G310:H310"/>
    <mergeCell ref="G311:H311"/>
    <mergeCell ref="G312:H312"/>
    <mergeCell ref="J309:K309"/>
    <mergeCell ref="J310:K310"/>
    <mergeCell ref="J311:K311"/>
    <mergeCell ref="J312:K312"/>
    <mergeCell ref="E313:F313"/>
    <mergeCell ref="E314:F314"/>
    <mergeCell ref="E315:F315"/>
    <mergeCell ref="E316:F316"/>
  </mergeCells>
  <pageMargins left="0.70866141732283472" right="0.70866141732283472" top="0.74803149606299213" bottom="0.74803149606299213" header="0.31496062992125984" footer="0.31496062992125984"/>
  <pageSetup paperSize="5" scale="45" orientation="landscape" r:id="rId1"/>
  <headerFooter>
    <oddHeader>&amp;R&amp;"-,Negrita"&amp;12FORMATO ED-1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ED-FIS-FIN POA</vt:lpstr>
      <vt:lpstr>'ED-FIS-FIN POA'!Área_de_impresión</vt:lpstr>
      <vt:lpstr>'ED-FIS-FIN POA'!Títulos_a_imprimir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Salvador Radilla Rodriguez</dc:creator>
  <cp:lastModifiedBy>Esteban Hermenegildo Abarca García</cp:lastModifiedBy>
  <cp:lastPrinted>2024-03-30T18:59:40Z</cp:lastPrinted>
  <dcterms:created xsi:type="dcterms:W3CDTF">2016-08-10T18:58:39Z</dcterms:created>
  <dcterms:modified xsi:type="dcterms:W3CDTF">2024-04-13T18:24:49Z</dcterms:modified>
</cp:coreProperties>
</file>